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1.2025\1. Demonstrativos 01-2025\"/>
    </mc:Choice>
  </mc:AlternateContent>
  <xr:revisionPtr revIDLastSave="0" documentId="13_ncr:1_{A28FD528-16F8-40F4-BCB4-4A989B4918E3}" xr6:coauthVersionLast="47" xr6:coauthVersionMax="47" xr10:uidLastSave="{00000000-0000-0000-0000-000000000000}"/>
  <bookViews>
    <workbookView xWindow="1950" yWindow="1950" windowWidth="18015" windowHeight="13545" tabRatio="918" firstSheet="11" activeTab="24" xr2:uid="{00000000-000D-0000-FFFF-FFFF00000000}"/>
  </bookViews>
  <sheets>
    <sheet name="01-2023" sheetId="1" r:id="rId1"/>
    <sheet name="02-2023" sheetId="2" r:id="rId2"/>
    <sheet name="03-2023" sheetId="3" r:id="rId3"/>
    <sheet name="04-2023" sheetId="4" r:id="rId4"/>
    <sheet name="05-2023" sheetId="5" r:id="rId5"/>
    <sheet name="06-2023" sheetId="6" r:id="rId6"/>
    <sheet name="07-2023" sheetId="7" r:id="rId7"/>
    <sheet name="08-2023" sheetId="8" r:id="rId8"/>
    <sheet name="09-2023" sheetId="9" r:id="rId9"/>
    <sheet name="10-2023" sheetId="10" r:id="rId10"/>
    <sheet name="11-2023" sheetId="11" r:id="rId11"/>
    <sheet name="12-2023" sheetId="12" r:id="rId12"/>
    <sheet name="01-2024" sheetId="13" r:id="rId13"/>
    <sheet name="02-2024" sheetId="14" r:id="rId14"/>
    <sheet name="03-2024" sheetId="15" r:id="rId15"/>
    <sheet name="04-2024" sheetId="16" r:id="rId16"/>
    <sheet name="05-2024" sheetId="17" r:id="rId17"/>
    <sheet name="06-2024" sheetId="18" r:id="rId18"/>
    <sheet name="07-2024" sheetId="19" r:id="rId19"/>
    <sheet name="08-2024" sheetId="20" r:id="rId20"/>
    <sheet name="09-2024" sheetId="21" r:id="rId21"/>
    <sheet name="10-2024" sheetId="22" r:id="rId22"/>
    <sheet name="11-2024" sheetId="23" r:id="rId23"/>
    <sheet name="12-2024" sheetId="24" r:id="rId24"/>
    <sheet name="01-2025" sheetId="25" r:id="rId25"/>
  </sheets>
  <definedNames>
    <definedName name="_xlnm.Print_Area" localSheetId="12">'01-2024'!$A$1:$I$46</definedName>
    <definedName name="_xlnm.Print_Area" localSheetId="24">'01-2025'!$A$1:$H$36</definedName>
    <definedName name="_xlnm.Print_Area" localSheetId="14">'03-2024'!$A$1:$H$44</definedName>
    <definedName name="_xlnm.Print_Area" localSheetId="15">'04-2024'!$A$1:$H$46</definedName>
    <definedName name="_xlnm.Print_Area" localSheetId="16">'05-2024'!$A$1:$H$46</definedName>
    <definedName name="_xlnm.Print_Area" localSheetId="17">'06-2024'!$A$1:$H$46</definedName>
    <definedName name="_xlnm.Print_Area" localSheetId="18">'07-2024'!$A$1:$H$43</definedName>
    <definedName name="_xlnm.Print_Area" localSheetId="19">'08-2024'!$A$1:$H$43</definedName>
    <definedName name="_xlnm.Print_Area" localSheetId="20">'09-2024'!$A$1:$H$43</definedName>
    <definedName name="_xlnm.Print_Area" localSheetId="21">'10-2024'!$A$1:$H$43</definedName>
    <definedName name="_xlnm.Print_Area" localSheetId="22">'11-2024'!$A$1:$H$43</definedName>
    <definedName name="_xlnm.Print_Area" localSheetId="23">'12-2024'!$A$1:$H$42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D32" i="25" l="1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D35" i="24"/>
  <c r="F33" i="24"/>
  <c r="F17" i="24"/>
  <c r="D17" i="24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F36" i="23"/>
  <c r="D36" i="23"/>
  <c r="F34" i="23"/>
  <c r="H11" i="25" l="1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35" i="24" s="1"/>
  <c r="E20" i="23"/>
  <c r="G20" i="23"/>
  <c r="F35" i="23"/>
  <c r="E35" i="23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36" i="22"/>
  <c r="H17" i="25" l="1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H34" i="24" s="1"/>
  <c r="H35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E36" i="23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20" i="23" l="1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H35" i="21" s="1"/>
  <c r="H36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F36" i="20" l="1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E34" i="19"/>
  <c r="E33" i="19"/>
  <c r="D36" i="19" l="1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6" i="19" l="1"/>
  <c r="G35" i="19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G38" i="17"/>
  <c r="F39" i="17"/>
  <c r="D39" i="18" l="1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H11" i="18" s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E10" i="18"/>
  <c r="H33" i="18" l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E38" i="16"/>
  <c r="F38" i="16"/>
  <c r="G38" i="16" s="1"/>
  <c r="F39" i="16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G39" i="16" l="1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B17" i="15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D39" i="12"/>
  <c r="F38" i="12"/>
  <c r="E38" i="12" s="1"/>
  <c r="F37" i="12"/>
  <c r="E37" i="12" s="1"/>
  <c r="F36" i="12"/>
  <c r="F35" i="12"/>
  <c r="E35" i="12" s="1"/>
  <c r="F34" i="12"/>
  <c r="E34" i="12" s="1"/>
  <c r="F33" i="12"/>
  <c r="E33" i="12" s="1"/>
  <c r="E32" i="12"/>
  <c r="E31" i="12"/>
  <c r="G30" i="12"/>
  <c r="E30" i="12"/>
  <c r="G29" i="12"/>
  <c r="E29" i="12"/>
  <c r="G28" i="12"/>
  <c r="E28" i="12"/>
  <c r="G27" i="12"/>
  <c r="E27" i="12"/>
  <c r="G26" i="12"/>
  <c r="E26" i="12"/>
  <c r="G25" i="12"/>
  <c r="E25" i="12"/>
  <c r="G24" i="12"/>
  <c r="E24" i="12"/>
  <c r="G23" i="12"/>
  <c r="E23" i="12"/>
  <c r="G22" i="12"/>
  <c r="E22" i="12"/>
  <c r="G21" i="12"/>
  <c r="E21" i="12"/>
  <c r="G20" i="12"/>
  <c r="E20" i="12"/>
  <c r="G19" i="12"/>
  <c r="E19" i="12"/>
  <c r="G18" i="12"/>
  <c r="E18" i="12"/>
  <c r="G17" i="12"/>
  <c r="E17" i="12"/>
  <c r="G16" i="12"/>
  <c r="E16" i="12"/>
  <c r="G15" i="12"/>
  <c r="E15" i="12"/>
  <c r="G14" i="12"/>
  <c r="E14" i="12"/>
  <c r="G13" i="12"/>
  <c r="E13" i="12"/>
  <c r="G12" i="12"/>
  <c r="E12" i="12"/>
  <c r="G11" i="12"/>
  <c r="E11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8" i="12" s="1"/>
  <c r="G10" i="12"/>
  <c r="E10" i="12"/>
  <c r="F32" i="11"/>
  <c r="D32" i="11"/>
  <c r="G31" i="11"/>
  <c r="E31" i="11"/>
  <c r="G30" i="11"/>
  <c r="E30" i="11"/>
  <c r="G29" i="11"/>
  <c r="E29" i="11"/>
  <c r="G28" i="11"/>
  <c r="E28" i="11"/>
  <c r="G27" i="11"/>
  <c r="E27" i="11"/>
  <c r="G26" i="11"/>
  <c r="E26" i="11"/>
  <c r="G25" i="11"/>
  <c r="E25" i="11"/>
  <c r="G24" i="11"/>
  <c r="E24" i="11"/>
  <c r="G23" i="11"/>
  <c r="E23" i="11"/>
  <c r="G22" i="11"/>
  <c r="E22" i="11"/>
  <c r="G21" i="11"/>
  <c r="E21" i="11"/>
  <c r="G19" i="11"/>
  <c r="E19" i="11"/>
  <c r="G18" i="11"/>
  <c r="E18" i="11"/>
  <c r="G17" i="11"/>
  <c r="E17" i="11"/>
  <c r="G16" i="11"/>
  <c r="E16" i="11"/>
  <c r="G15" i="11"/>
  <c r="E15" i="11"/>
  <c r="G14" i="11"/>
  <c r="E14" i="11"/>
  <c r="G13" i="11"/>
  <c r="E13" i="11"/>
  <c r="G12" i="11"/>
  <c r="E12" i="1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G10" i="11"/>
  <c r="E10" i="11"/>
  <c r="F33" i="10"/>
  <c r="D33" i="10"/>
  <c r="E32" i="10"/>
  <c r="E31" i="10"/>
  <c r="G30" i="10"/>
  <c r="E30" i="10"/>
  <c r="G29" i="10"/>
  <c r="E29" i="10"/>
  <c r="G28" i="10"/>
  <c r="E28" i="10"/>
  <c r="G27" i="10"/>
  <c r="E27" i="10"/>
  <c r="G26" i="10"/>
  <c r="E26" i="10"/>
  <c r="G25" i="10"/>
  <c r="E25" i="10"/>
  <c r="G24" i="10"/>
  <c r="E24" i="10"/>
  <c r="G23" i="10"/>
  <c r="E23" i="10"/>
  <c r="G22" i="10"/>
  <c r="E22" i="10"/>
  <c r="G21" i="10"/>
  <c r="E21" i="10"/>
  <c r="G20" i="10"/>
  <c r="E20" i="10"/>
  <c r="G19" i="10"/>
  <c r="E19" i="10"/>
  <c r="B19" i="10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G18" i="10"/>
  <c r="E18" i="10"/>
  <c r="G17" i="10"/>
  <c r="E17" i="10"/>
  <c r="G16" i="10"/>
  <c r="E16" i="10"/>
  <c r="G15" i="10"/>
  <c r="E15" i="10"/>
  <c r="G14" i="10"/>
  <c r="E14" i="10"/>
  <c r="G13" i="10"/>
  <c r="E13" i="10"/>
  <c r="G12" i="10"/>
  <c r="E12" i="10"/>
  <c r="G11" i="10"/>
  <c r="E11" i="10"/>
  <c r="B11" i="10"/>
  <c r="B12" i="10" s="1"/>
  <c r="B13" i="10" s="1"/>
  <c r="B14" i="10" s="1"/>
  <c r="B15" i="10" s="1"/>
  <c r="B16" i="10" s="1"/>
  <c r="B17" i="10" s="1"/>
  <c r="G10" i="10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E10" i="10"/>
  <c r="F42" i="9"/>
  <c r="D42" i="9"/>
  <c r="E41" i="9"/>
  <c r="E40" i="9"/>
  <c r="E39" i="9"/>
  <c r="E38" i="9"/>
  <c r="E37" i="9"/>
  <c r="E36" i="9"/>
  <c r="E35" i="9"/>
  <c r="E34" i="9"/>
  <c r="E33" i="9"/>
  <c r="E32" i="9"/>
  <c r="E31" i="9"/>
  <c r="E30" i="9"/>
  <c r="G29" i="9"/>
  <c r="E29" i="9"/>
  <c r="G28" i="9"/>
  <c r="E28" i="9"/>
  <c r="G27" i="9"/>
  <c r="E27" i="9"/>
  <c r="G26" i="9"/>
  <c r="E26" i="9"/>
  <c r="G25" i="9"/>
  <c r="E25" i="9"/>
  <c r="G24" i="9"/>
  <c r="E24" i="9"/>
  <c r="G23" i="9"/>
  <c r="E23" i="9"/>
  <c r="G22" i="9"/>
  <c r="E22" i="9"/>
  <c r="G21" i="9"/>
  <c r="E21" i="9"/>
  <c r="G20" i="9"/>
  <c r="E20" i="9"/>
  <c r="G19" i="9"/>
  <c r="E19" i="9"/>
  <c r="G18" i="9"/>
  <c r="E18" i="9"/>
  <c r="G17" i="9"/>
  <c r="E17" i="9"/>
  <c r="G16" i="9"/>
  <c r="E16" i="9"/>
  <c r="G15" i="9"/>
  <c r="E15" i="9"/>
  <c r="B15" i="9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G14" i="9"/>
  <c r="E14" i="9"/>
  <c r="G13" i="9"/>
  <c r="E13" i="9"/>
  <c r="G12" i="9"/>
  <c r="E12" i="9"/>
  <c r="G11" i="9"/>
  <c r="E11" i="9"/>
  <c r="B11" i="9"/>
  <c r="B12" i="9" s="1"/>
  <c r="B13" i="9" s="1"/>
  <c r="G10" i="9"/>
  <c r="H10" i="9" s="1"/>
  <c r="E10" i="9"/>
  <c r="F40" i="8"/>
  <c r="E39" i="8"/>
  <c r="E38" i="8"/>
  <c r="E37" i="8"/>
  <c r="E36" i="8"/>
  <c r="E35" i="8"/>
  <c r="E34" i="8"/>
  <c r="E33" i="8"/>
  <c r="D33" i="8"/>
  <c r="D40" i="8" s="1"/>
  <c r="G32" i="8"/>
  <c r="E32" i="8"/>
  <c r="G31" i="8"/>
  <c r="E31" i="8"/>
  <c r="G30" i="8"/>
  <c r="E30" i="8"/>
  <c r="G29" i="8"/>
  <c r="E29" i="8"/>
  <c r="G28" i="8"/>
  <c r="E28" i="8"/>
  <c r="G27" i="8"/>
  <c r="E27" i="8"/>
  <c r="G26" i="8"/>
  <c r="E26" i="8"/>
  <c r="G25" i="8"/>
  <c r="E25" i="8"/>
  <c r="G24" i="8"/>
  <c r="E24" i="8"/>
  <c r="G23" i="8"/>
  <c r="E23" i="8"/>
  <c r="G22" i="8"/>
  <c r="E22" i="8"/>
  <c r="G21" i="8"/>
  <c r="E21" i="8"/>
  <c r="G20" i="8"/>
  <c r="E20" i="8"/>
  <c r="G19" i="8"/>
  <c r="E19" i="8"/>
  <c r="G18" i="8"/>
  <c r="E18" i="8"/>
  <c r="G17" i="8"/>
  <c r="E17" i="8"/>
  <c r="G16" i="8"/>
  <c r="E16" i="8"/>
  <c r="G15" i="8"/>
  <c r="E15" i="8"/>
  <c r="G14" i="8"/>
  <c r="E14" i="8"/>
  <c r="G13" i="8"/>
  <c r="E13" i="8"/>
  <c r="G12" i="8"/>
  <c r="E12" i="8"/>
  <c r="G11" i="8"/>
  <c r="E11" i="8"/>
  <c r="B11" i="8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G10" i="8"/>
  <c r="H10" i="8" s="1"/>
  <c r="E10" i="8"/>
  <c r="F31" i="7"/>
  <c r="D31" i="7"/>
  <c r="G30" i="7"/>
  <c r="E30" i="7"/>
  <c r="G29" i="7"/>
  <c r="E29" i="7"/>
  <c r="G28" i="7"/>
  <c r="E28" i="7"/>
  <c r="G27" i="7"/>
  <c r="E27" i="7"/>
  <c r="G26" i="7"/>
  <c r="E26" i="7"/>
  <c r="G25" i="7"/>
  <c r="E25" i="7"/>
  <c r="G24" i="7"/>
  <c r="E24" i="7"/>
  <c r="G23" i="7"/>
  <c r="E23" i="7"/>
  <c r="G22" i="7"/>
  <c r="E22" i="7"/>
  <c r="G21" i="7"/>
  <c r="E21" i="7"/>
  <c r="G20" i="7"/>
  <c r="E20" i="7"/>
  <c r="G19" i="7"/>
  <c r="E19" i="7"/>
  <c r="G18" i="7"/>
  <c r="E18" i="7"/>
  <c r="G17" i="7"/>
  <c r="E17" i="7"/>
  <c r="G16" i="7"/>
  <c r="E16" i="7"/>
  <c r="G15" i="7"/>
  <c r="E15" i="7"/>
  <c r="G14" i="7"/>
  <c r="E14" i="7"/>
  <c r="G13" i="7"/>
  <c r="E13" i="7"/>
  <c r="G12" i="7"/>
  <c r="E12" i="7"/>
  <c r="G11" i="7"/>
  <c r="E11" i="7"/>
  <c r="B11" i="7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H10" i="7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G10" i="7"/>
  <c r="E10" i="7"/>
  <c r="F34" i="6"/>
  <c r="D34" i="6"/>
  <c r="G33" i="6"/>
  <c r="E33" i="6"/>
  <c r="G32" i="6"/>
  <c r="E32" i="6"/>
  <c r="G31" i="6"/>
  <c r="E31" i="6"/>
  <c r="G30" i="6"/>
  <c r="E30" i="6"/>
  <c r="G29" i="6"/>
  <c r="E29" i="6"/>
  <c r="G28" i="6"/>
  <c r="E28" i="6"/>
  <c r="G27" i="6"/>
  <c r="E27" i="6"/>
  <c r="G26" i="6"/>
  <c r="E26" i="6"/>
  <c r="G22" i="6"/>
  <c r="E22" i="6"/>
  <c r="G21" i="6"/>
  <c r="E21" i="6"/>
  <c r="G20" i="6"/>
  <c r="E20" i="6"/>
  <c r="G19" i="6"/>
  <c r="E19" i="6"/>
  <c r="G18" i="6"/>
  <c r="E18" i="6"/>
  <c r="G17" i="6"/>
  <c r="E17" i="6"/>
  <c r="G16" i="6"/>
  <c r="E16" i="6"/>
  <c r="G15" i="6"/>
  <c r="E15" i="6"/>
  <c r="G14" i="6"/>
  <c r="E14" i="6"/>
  <c r="G13" i="6"/>
  <c r="E13" i="6"/>
  <c r="G12" i="6"/>
  <c r="E12" i="6"/>
  <c r="G11" i="6"/>
  <c r="E11" i="6"/>
  <c r="E34" i="6" s="1"/>
  <c r="G10" i="6"/>
  <c r="E10" i="6"/>
  <c r="F36" i="5"/>
  <c r="D35" i="5"/>
  <c r="E35" i="5" s="1"/>
  <c r="D34" i="5"/>
  <c r="E34" i="5" s="1"/>
  <c r="D33" i="5"/>
  <c r="E33" i="5" s="1"/>
  <c r="D32" i="5"/>
  <c r="E32" i="5" s="1"/>
  <c r="G31" i="5"/>
  <c r="E31" i="5"/>
  <c r="G30" i="5"/>
  <c r="E30" i="5"/>
  <c r="G29" i="5"/>
  <c r="E29" i="5"/>
  <c r="G28" i="5"/>
  <c r="E28" i="5"/>
  <c r="G27" i="5"/>
  <c r="E27" i="5"/>
  <c r="G26" i="5"/>
  <c r="E26" i="5"/>
  <c r="G25" i="5"/>
  <c r="E25" i="5"/>
  <c r="G24" i="5"/>
  <c r="E24" i="5"/>
  <c r="G23" i="5"/>
  <c r="E23" i="5"/>
  <c r="G22" i="5"/>
  <c r="E22" i="5"/>
  <c r="G21" i="5"/>
  <c r="E21" i="5"/>
  <c r="G20" i="5"/>
  <c r="E20" i="5"/>
  <c r="G19" i="5"/>
  <c r="E19" i="5"/>
  <c r="G18" i="5"/>
  <c r="E18" i="5"/>
  <c r="G17" i="5"/>
  <c r="E17" i="5"/>
  <c r="G16" i="5"/>
  <c r="E16" i="5"/>
  <c r="G15" i="5"/>
  <c r="E15" i="5"/>
  <c r="G14" i="5"/>
  <c r="E14" i="5"/>
  <c r="G13" i="5"/>
  <c r="E13" i="5"/>
  <c r="G12" i="5"/>
  <c r="E12" i="5"/>
  <c r="G11" i="5"/>
  <c r="E11" i="5"/>
  <c r="G10" i="5"/>
  <c r="E10" i="5"/>
  <c r="F30" i="4"/>
  <c r="D30" i="4"/>
  <c r="E29" i="4"/>
  <c r="E28" i="4"/>
  <c r="G27" i="4"/>
  <c r="E27" i="4"/>
  <c r="G26" i="4"/>
  <c r="E26" i="4"/>
  <c r="G25" i="4"/>
  <c r="E25" i="4"/>
  <c r="G24" i="4"/>
  <c r="E24" i="4"/>
  <c r="G23" i="4"/>
  <c r="E23" i="4"/>
  <c r="G22" i="4"/>
  <c r="E22" i="4"/>
  <c r="G21" i="4"/>
  <c r="E21" i="4"/>
  <c r="G20" i="4"/>
  <c r="E20" i="4"/>
  <c r="G19" i="4"/>
  <c r="E19" i="4"/>
  <c r="G18" i="4"/>
  <c r="E18" i="4"/>
  <c r="G17" i="4"/>
  <c r="E17" i="4"/>
  <c r="G16" i="4"/>
  <c r="E16" i="4"/>
  <c r="G15" i="4"/>
  <c r="E15" i="4"/>
  <c r="G14" i="4"/>
  <c r="E14" i="4"/>
  <c r="G13" i="4"/>
  <c r="E13" i="4"/>
  <c r="G12" i="4"/>
  <c r="E12" i="4"/>
  <c r="G11" i="4"/>
  <c r="E11" i="4"/>
  <c r="G10" i="4"/>
  <c r="H10" i="4" s="1"/>
  <c r="E10" i="4"/>
  <c r="F34" i="3"/>
  <c r="D34" i="3"/>
  <c r="E33" i="3"/>
  <c r="G32" i="3"/>
  <c r="E32" i="3"/>
  <c r="G31" i="3"/>
  <c r="E31" i="3"/>
  <c r="G30" i="3"/>
  <c r="E30" i="3"/>
  <c r="G29" i="3"/>
  <c r="E29" i="3"/>
  <c r="G28" i="3"/>
  <c r="E28" i="3"/>
  <c r="G27" i="3"/>
  <c r="E27" i="3"/>
  <c r="G26" i="3"/>
  <c r="E26" i="3"/>
  <c r="G25" i="3"/>
  <c r="E25" i="3"/>
  <c r="G24" i="3"/>
  <c r="E24" i="3"/>
  <c r="G23" i="3"/>
  <c r="E23" i="3"/>
  <c r="G22" i="3"/>
  <c r="E22" i="3"/>
  <c r="G21" i="3"/>
  <c r="E21" i="3"/>
  <c r="G20" i="3"/>
  <c r="E20" i="3"/>
  <c r="G19" i="3"/>
  <c r="E19" i="3"/>
  <c r="G18" i="3"/>
  <c r="E18" i="3"/>
  <c r="G17" i="3"/>
  <c r="E17" i="3"/>
  <c r="G16" i="3"/>
  <c r="E16" i="3"/>
  <c r="G15" i="3"/>
  <c r="E15" i="3"/>
  <c r="G14" i="3"/>
  <c r="E14" i="3"/>
  <c r="G13" i="3"/>
  <c r="E13" i="3"/>
  <c r="G12" i="3"/>
  <c r="E12" i="3"/>
  <c r="G11" i="3"/>
  <c r="E11" i="3"/>
  <c r="G10" i="3"/>
  <c r="E10" i="3"/>
  <c r="F31" i="1"/>
  <c r="D31" i="1"/>
  <c r="G30" i="1"/>
  <c r="E30" i="1"/>
  <c r="G29" i="1"/>
  <c r="E29" i="1"/>
  <c r="G28" i="1"/>
  <c r="E28" i="1"/>
  <c r="G27" i="1"/>
  <c r="E27" i="1"/>
  <c r="G26" i="1"/>
  <c r="E26" i="1"/>
  <c r="G25" i="1"/>
  <c r="E25" i="1"/>
  <c r="G24" i="1"/>
  <c r="E24" i="1"/>
  <c r="G23" i="1"/>
  <c r="E23" i="1"/>
  <c r="G22" i="1"/>
  <c r="E22" i="1"/>
  <c r="G21" i="1"/>
  <c r="E21" i="1"/>
  <c r="G20" i="1"/>
  <c r="E20" i="1"/>
  <c r="E19" i="1"/>
  <c r="E18" i="1"/>
  <c r="G17" i="1"/>
  <c r="E17" i="1"/>
  <c r="G16" i="1"/>
  <c r="E16" i="1"/>
  <c r="G15" i="1"/>
  <c r="E15" i="1"/>
  <c r="G14" i="1"/>
  <c r="E14" i="1"/>
  <c r="G13" i="1"/>
  <c r="E13" i="1"/>
  <c r="G12" i="1"/>
  <c r="E12" i="1"/>
  <c r="G11" i="1"/>
  <c r="E11" i="1"/>
  <c r="G10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E10" i="1"/>
  <c r="H11" i="9" l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G38" i="12"/>
  <c r="G42" i="9"/>
  <c r="E32" i="11"/>
  <c r="G39" i="12"/>
  <c r="F39" i="12"/>
  <c r="E33" i="10"/>
  <c r="G32" i="11"/>
  <c r="G37" i="15"/>
  <c r="E34" i="3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G34" i="6"/>
  <c r="E31" i="7"/>
  <c r="G40" i="8"/>
  <c r="G31" i="1"/>
  <c r="E31" i="1"/>
  <c r="H10" i="6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6" i="6" s="1"/>
  <c r="H27" i="6" s="1"/>
  <c r="H28" i="6" s="1"/>
  <c r="H29" i="6" s="1"/>
  <c r="H30" i="6" s="1"/>
  <c r="H31" i="6" s="1"/>
  <c r="H32" i="6" s="1"/>
  <c r="H33" i="6" s="1"/>
  <c r="H23" i="6" s="1"/>
  <c r="H24" i="6" s="1"/>
  <c r="H25" i="6" s="1"/>
  <c r="G31" i="7"/>
  <c r="G33" i="10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E30" i="4"/>
  <c r="E36" i="5"/>
  <c r="G34" i="3"/>
  <c r="H11" i="4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G36" i="5"/>
  <c r="H10" i="5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G30" i="4"/>
  <c r="D36" i="5"/>
  <c r="E40" i="8"/>
  <c r="H10" i="3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E42" i="9"/>
  <c r="E36" i="12"/>
  <c r="E39" i="12" s="1"/>
  <c r="H10" i="1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10" i="12"/>
  <c r="H11" i="12" s="1"/>
  <c r="H12" i="12" s="1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34" i="6" l="1"/>
  <c r="H32" i="13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<sst xmlns="http://schemas.openxmlformats.org/spreadsheetml/2006/main" count="1062" uniqueCount="145">
  <si>
    <t>CRMV / ES</t>
  </si>
  <si>
    <t>CONSELHO REGIONAL DE MEDICINA VETERINARIA DO ESTADO DO ES</t>
  </si>
  <si>
    <t>CNPJ: 27.398.460/0001-76</t>
  </si>
  <si>
    <t>Período: 03/01/2023 A 31/01/2023</t>
  </si>
  <si>
    <t>COTA-PARTE REFERENTE AO MÊS DE JANEIRO DE 2023</t>
  </si>
  <si>
    <t>DATA</t>
  </si>
  <si>
    <t>BANCO/AG</t>
  </si>
  <si>
    <t>25% COTA-PARTE</t>
  </si>
  <si>
    <t>R$ REPASSADO</t>
  </si>
  <si>
    <t>R$ A REPASSAR</t>
  </si>
  <si>
    <t>SALDO DEZEMBRO/2022</t>
  </si>
  <si>
    <t>BB 74053-5</t>
  </si>
  <si>
    <t>TOTAL</t>
  </si>
  <si>
    <t xml:space="preserve">Repasse de cota parte de 25% da Receita para o Conselho Federal de Medicina Veterinária. Valor total de cota parte do mês </t>
  </si>
  <si>
    <t>R$ 203.788,93 valor repassado no mês R$ 203.788,93.</t>
  </si>
  <si>
    <t>Período: 01/02/2023 A 28/02/2023</t>
  </si>
  <si>
    <t>COTA-PARTE REFERENTE AO MÊS DE FEVEREIRO DE 2023</t>
  </si>
  <si>
    <t>SALDO JANEIRO/2023</t>
  </si>
  <si>
    <t>BB 74052-7</t>
  </si>
  <si>
    <t>R$ 164.297,65 valor repassado no mês R$ 168.537,75.</t>
  </si>
  <si>
    <t>Período: 01/03/2023 A 31/03/2023</t>
  </si>
  <si>
    <t>COTA-PARTE REFERENTE AO MÊS DE MARÇO DE 2023</t>
  </si>
  <si>
    <t>SALDO FEVEREIRO/2023</t>
  </si>
  <si>
    <t>74052-7</t>
  </si>
  <si>
    <t>R$ 46.162,22 valor repassado no mês R$ 46.119,25.</t>
  </si>
  <si>
    <t>Período: 01/04/2023 a 28/04/2023</t>
  </si>
  <si>
    <t>COTA-PARTE REFERENTE AO MÊS DE ABRIL DE 2023</t>
  </si>
  <si>
    <t>SALDO MARÇO/2023</t>
  </si>
  <si>
    <t>R$ 30.376,16 valor repassado no mês R$ 29.685,07.</t>
  </si>
  <si>
    <t>Período: 02/05/2023 a 31/05/2023</t>
  </si>
  <si>
    <t>COTA-PARTE REFERENTE AO MÊS DE MAIO DE 2023</t>
  </si>
  <si>
    <t>SALDO ABRIL/2023</t>
  </si>
  <si>
    <t>R$ 80.147,62 valor repassado no mês R$ 78.121,72.</t>
  </si>
  <si>
    <t>Período: 01/06/2023 a 30/06/2023</t>
  </si>
  <si>
    <t>COTA-PARTE REFERENTE AO MÊS DE JUNHO DE 2023</t>
  </si>
  <si>
    <t>SALDO MAIO/2023</t>
  </si>
  <si>
    <t>R$ 106.586,64 valor repassado no mês R$ 107.320,70.</t>
  </si>
  <si>
    <t>Vlr. 42,97 - referente pgto cota parte 03/2023; 593,37 e 97,72 - referente pgto cota parte 04/2023.</t>
  </si>
  <si>
    <t>Período: 01/07/2023 a 31/07/2023</t>
  </si>
  <si>
    <t>COTA-PARTE REFERENTE AO MÊS DE JULHO DE 2023</t>
  </si>
  <si>
    <t>SALDO JUNHO/2023</t>
  </si>
  <si>
    <t>R$ 31.390,65 valor repassado no mês R$ 31.390,65.</t>
  </si>
  <si>
    <t>Período: 01/08/2023 a 31/08/2023</t>
  </si>
  <si>
    <t>COTA-PARTE REFERENTE AO MÊS DE AGOSTO DE 2023</t>
  </si>
  <si>
    <t>SALDO JULHO/2023</t>
  </si>
  <si>
    <t>*</t>
  </si>
  <si>
    <t>R$ 42.385,51 valor repassado no mês R$ 40797,55.</t>
  </si>
  <si>
    <t>*Valores Referentes a cota parte apurada através de receita de anuidades, recebido via depósito judicial</t>
  </si>
  <si>
    <t>Período: 01/09/2023 a 30/09/2023</t>
  </si>
  <si>
    <t>COTA-PARTE REFERENTE AO MÊS DE SETEMBRO DE 2023</t>
  </si>
  <si>
    <t>SALDO AGOSTO/2023</t>
  </si>
  <si>
    <t>R$ 62.393,86  valor repassado no mês R$ 57.996,58.</t>
  </si>
  <si>
    <t>Período: 01/10/2023 a 31/10/2023</t>
  </si>
  <si>
    <t>COTA-PARTE REFERENTE AO MÊS DE OUTUBRO DE 2023</t>
  </si>
  <si>
    <t>SALDO SETEMBRO/2023</t>
  </si>
  <si>
    <t>R$ 35.792,70  valor repassado no mês R$ 35.660,90.</t>
  </si>
  <si>
    <t>Período: 01/11/2023 a 30/11/2023</t>
  </si>
  <si>
    <t>COTA-PARTE REFERENTE AO MÊS DE NOVEMBRO DE 2023</t>
  </si>
  <si>
    <t>SALDO OUTUBRO/2023</t>
  </si>
  <si>
    <t>R$ 17.391,37  valor repassado no mês R$ 17.391,37.</t>
  </si>
  <si>
    <t>Período: 01/12/2023 a 31/12/2023</t>
  </si>
  <si>
    <t>COTA-PARTE REFERENTE AO MÊS DE DEZEMBRO DE 2023</t>
  </si>
  <si>
    <t>SALDO NOVEMBRO/2023</t>
  </si>
  <si>
    <t>**</t>
  </si>
  <si>
    <t>R$ 28.879,23  valor repassado no mês R$ 27.669,26.</t>
  </si>
  <si>
    <t>* Valor reconhecido em 03/07/2023 como receita mas não considerado na apuração de cota-parte, sendo apurado a cota-parte em dezembro/2023.</t>
  </si>
  <si>
    <t>** Valor restituido ao Profisisonal em 28/07/2023 e não compensado da base de cálculo da cota-parte de setembro/2023, sendo realizado no mês de dezembro/2023.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</si>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</sst>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6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89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0" fontId="4" fillId="2" borderId="1" xfId="0" applyFont="1" applyFill="1" applyBorder="1" applyAlignment="1">
      <alignment horizontal="right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4" fontId="2" fillId="0" borderId="12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2" fillId="0" borderId="13" xfId="0" applyNumberFormat="1" applyFont="1" applyBorder="1" applyAlignment="1"/>
    <xf numFmtId="4" fontId="2" fillId="0" borderId="14" xfId="0" applyNumberFormat="1" applyFont="1" applyBorder="1" applyAlignment="1"/>
    <xf numFmtId="165" fontId="2" fillId="0" borderId="15" xfId="0" applyNumberFormat="1" applyFont="1" applyBorder="1" applyAlignment="1"/>
    <xf numFmtId="4" fontId="2" fillId="0" borderId="13" xfId="0" applyNumberFormat="1" applyFont="1" applyBorder="1" applyAlignment="1"/>
    <xf numFmtId="164" fontId="5" fillId="0" borderId="12" xfId="0" applyNumberFormat="1" applyFont="1" applyBorder="1" applyAlignment="1"/>
    <xf numFmtId="0" fontId="2" fillId="0" borderId="13" xfId="0" applyFont="1" applyBorder="1" applyAlignment="1"/>
    <xf numFmtId="165" fontId="5" fillId="0" borderId="13" xfId="0" applyNumberFormat="1" applyFont="1" applyBorder="1" applyAlignment="1"/>
    <xf numFmtId="4" fontId="2" fillId="5" borderId="14" xfId="0" applyNumberFormat="1" applyFont="1" applyFill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66" fontId="2" fillId="2" borderId="1" xfId="0" applyNumberFormat="1" applyFont="1" applyFill="1" applyBorder="1" applyAlignment="1"/>
    <xf numFmtId="4" fontId="5" fillId="0" borderId="14" xfId="0" applyNumberFormat="1" applyFont="1" applyBorder="1" applyAlignment="1"/>
    <xf numFmtId="164" fontId="5" fillId="0" borderId="25" xfId="0" applyNumberFormat="1" applyFont="1" applyBorder="1" applyAlignment="1"/>
    <xf numFmtId="0" fontId="2" fillId="0" borderId="26" xfId="0" applyFont="1" applyBorder="1" applyAlignment="1"/>
    <xf numFmtId="165" fontId="5" fillId="0" borderId="26" xfId="0" applyNumberFormat="1" applyFont="1" applyBorder="1" applyAlignment="1"/>
    <xf numFmtId="165" fontId="2" fillId="0" borderId="26" xfId="0" applyNumberFormat="1" applyFont="1" applyBorder="1" applyAlignment="1"/>
    <xf numFmtId="4" fontId="2" fillId="0" borderId="26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5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167" fontId="2" fillId="0" borderId="13" xfId="0" applyNumberFormat="1" applyFont="1" applyBorder="1" applyAlignment="1"/>
    <xf numFmtId="0" fontId="2" fillId="2" borderId="22" xfId="0" applyFont="1" applyFill="1" applyBorder="1" applyAlignment="1"/>
    <xf numFmtId="0" fontId="2" fillId="2" borderId="24" xfId="0" applyFont="1" applyFill="1" applyBorder="1" applyAlignment="1"/>
    <xf numFmtId="0" fontId="2" fillId="2" borderId="37" xfId="0" applyFont="1" applyFill="1" applyBorder="1" applyAlignment="1"/>
    <xf numFmtId="0" fontId="2" fillId="2" borderId="37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37" xfId="0" applyFont="1" applyFill="1" applyBorder="1" applyAlignment="1">
      <alignment horizontal="right"/>
    </xf>
    <xf numFmtId="0" fontId="14" fillId="2" borderId="1" xfId="0" applyFont="1" applyFill="1" applyBorder="1" applyAlignment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164" fontId="2" fillId="0" borderId="9" xfId="0" applyNumberFormat="1" applyFont="1" applyBorder="1" applyAlignment="1">
      <alignment horizontal="left"/>
    </xf>
    <xf numFmtId="0" fontId="6" fillId="0" borderId="10" xfId="0" applyFont="1" applyBorder="1"/>
    <xf numFmtId="0" fontId="7" fillId="2" borderId="16" xfId="0" applyFont="1" applyFill="1" applyBorder="1" applyAlignment="1">
      <alignment horizontal="center"/>
    </xf>
    <xf numFmtId="0" fontId="6" fillId="0" borderId="17" xfId="0" applyFont="1" applyBorder="1"/>
    <xf numFmtId="0" fontId="6" fillId="0" borderId="18" xfId="0" applyFont="1" applyBorder="1"/>
    <xf numFmtId="0" fontId="7" fillId="2" borderId="19" xfId="0" applyFont="1" applyFill="1" applyBorder="1" applyAlignment="1">
      <alignment horizontal="center"/>
    </xf>
    <xf numFmtId="0" fontId="6" fillId="0" borderId="20" xfId="0" applyFont="1" applyBorder="1"/>
    <xf numFmtId="0" fontId="6" fillId="0" borderId="21" xfId="0" applyFont="1" applyBorder="1"/>
    <xf numFmtId="0" fontId="7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7" fillId="6" borderId="27" xfId="0" applyFont="1" applyFill="1" applyBorder="1" applyAlignment="1">
      <alignment horizontal="center"/>
    </xf>
    <xf numFmtId="0" fontId="6" fillId="0" borderId="28" xfId="0" applyFont="1" applyBorder="1"/>
    <xf numFmtId="0" fontId="8" fillId="2" borderId="19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10" fillId="2" borderId="31" xfId="0" applyFont="1" applyFill="1" applyBorder="1" applyAlignment="1">
      <alignment horizontal="center" wrapText="1"/>
    </xf>
    <xf numFmtId="0" fontId="6" fillId="0" borderId="32" xfId="0" applyFont="1" applyBorder="1"/>
    <xf numFmtId="0" fontId="6" fillId="0" borderId="33" xfId="0" applyFont="1" applyBorder="1"/>
    <xf numFmtId="0" fontId="10" fillId="2" borderId="31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6" fillId="0" borderId="35" xfId="0" applyFont="1" applyBorder="1"/>
    <xf numFmtId="0" fontId="6" fillId="0" borderId="36" xfId="0" applyFont="1" applyBorder="1"/>
    <xf numFmtId="0" fontId="9" fillId="2" borderId="29" xfId="0" applyFont="1" applyFill="1" applyBorder="1" applyAlignment="1">
      <alignment horizontal="center"/>
    </xf>
    <xf numFmtId="0" fontId="6" fillId="0" borderId="30" xfId="0" applyFont="1" applyBorder="1"/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6" fillId="0" borderId="37" xfId="0" applyFont="1" applyBorder="1" applyAlignment="1">
      <alignment wrapText="1"/>
    </xf>
    <xf numFmtId="0" fontId="6" fillId="0" borderId="37" xfId="0" applyFont="1" applyBorder="1"/>
    <xf numFmtId="0" fontId="13" fillId="2" borderId="29" xfId="0" applyFont="1" applyFill="1" applyBorder="1" applyAlignment="1">
      <alignment horizontal="center"/>
    </xf>
    <xf numFmtId="0" fontId="15" fillId="0" borderId="17" xfId="0" applyFont="1" applyBorder="1"/>
    <xf numFmtId="0" fontId="15" fillId="0" borderId="3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00"/>
  <sheetViews>
    <sheetView topLeftCell="A13" workbookViewId="0">
      <selection activeCell="L49" sqref="L49"/>
    </sheetView>
  </sheetViews>
  <sheetFormatPr defaultColWidth="14.42578125" defaultRowHeight="15" customHeight="1" x14ac:dyDescent="0.25"/>
  <cols>
    <col min="1" max="1" width="8" customWidth="1"/>
    <col min="2" max="2" width="11.42578125" customWidth="1"/>
    <col min="3" max="3" width="13.85546875" customWidth="1"/>
    <col min="4" max="4" width="13.5703125" customWidth="1"/>
    <col min="5" max="5" width="14.42578125" customWidth="1"/>
    <col min="6" max="6" width="16.28515625" customWidth="1"/>
    <col min="7" max="7" width="12.140625" customWidth="1"/>
    <col min="8" max="8" width="14.42578125" customWidth="1"/>
    <col min="9" max="26" width="8" customWidth="1"/>
  </cols>
  <sheetData>
    <row r="1" spans="1:8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</row>
    <row r="2" spans="1:8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</row>
    <row r="3" spans="1:8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</row>
    <row r="4" spans="1:8" ht="15.75" customHeight="1" x14ac:dyDescent="0.25">
      <c r="A4" s="2"/>
      <c r="B4" s="2"/>
      <c r="C4" s="3"/>
      <c r="D4" s="2"/>
      <c r="E4" s="2"/>
      <c r="F4" s="2"/>
      <c r="G4" s="2"/>
      <c r="H4" s="2"/>
    </row>
    <row r="5" spans="1:8" ht="15.75" customHeight="1" x14ac:dyDescent="0.25">
      <c r="A5" s="4"/>
      <c r="B5" s="4"/>
      <c r="C5" s="5"/>
      <c r="D5" s="4"/>
      <c r="E5" s="4"/>
      <c r="F5" s="4"/>
      <c r="G5" s="4"/>
      <c r="H5" s="4"/>
    </row>
    <row r="6" spans="1:8" ht="15.75" customHeight="1" x14ac:dyDescent="0.25">
      <c r="A6" s="2"/>
      <c r="B6" s="2"/>
      <c r="C6" s="2"/>
      <c r="D6" s="2"/>
      <c r="E6" s="2"/>
      <c r="F6" s="2"/>
      <c r="G6" s="2"/>
      <c r="H6" s="6" t="s">
        <v>3</v>
      </c>
    </row>
    <row r="7" spans="1:8" ht="15.75" customHeight="1" x14ac:dyDescent="0.25">
      <c r="A7" s="2"/>
      <c r="B7" s="51" t="s">
        <v>4</v>
      </c>
      <c r="C7" s="52"/>
      <c r="D7" s="52"/>
      <c r="E7" s="52"/>
      <c r="F7" s="52"/>
      <c r="G7" s="52"/>
      <c r="H7" s="53"/>
    </row>
    <row r="8" spans="1:8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</row>
    <row r="9" spans="1:8" x14ac:dyDescent="0.25">
      <c r="A9" s="2"/>
      <c r="B9" s="54" t="s">
        <v>10</v>
      </c>
      <c r="C9" s="55"/>
      <c r="D9" s="55"/>
      <c r="E9" s="55"/>
      <c r="F9" s="55"/>
      <c r="G9" s="55"/>
      <c r="H9" s="13">
        <v>4240.1000000000004</v>
      </c>
    </row>
    <row r="10" spans="1:8" x14ac:dyDescent="0.25">
      <c r="A10" s="2"/>
      <c r="B10" s="14">
        <v>44929</v>
      </c>
      <c r="C10" s="15" t="s">
        <v>11</v>
      </c>
      <c r="D10" s="16">
        <v>35008.699999999997</v>
      </c>
      <c r="E10" s="16">
        <f t="shared" ref="E10:E30" si="0">D10-F10</f>
        <v>26256.67</v>
      </c>
      <c r="F10" s="16">
        <v>8752.0300000000007</v>
      </c>
      <c r="G10" s="16">
        <f t="shared" ref="G10:G17" si="1">F10</f>
        <v>8752.0300000000007</v>
      </c>
      <c r="H10" s="17">
        <f t="shared" ref="H10:H30" si="2">H9+F10-G10</f>
        <v>4240.1000000000004</v>
      </c>
    </row>
    <row r="11" spans="1:8" x14ac:dyDescent="0.25">
      <c r="A11" s="2"/>
      <c r="B11" s="14">
        <v>44930</v>
      </c>
      <c r="C11" s="15" t="s">
        <v>11</v>
      </c>
      <c r="D11" s="16">
        <v>16012.87</v>
      </c>
      <c r="E11" s="16">
        <f t="shared" si="0"/>
        <v>12009.69</v>
      </c>
      <c r="F11" s="18">
        <v>4003.18</v>
      </c>
      <c r="G11" s="16">
        <f t="shared" si="1"/>
        <v>4003.18</v>
      </c>
      <c r="H11" s="17">
        <f t="shared" si="2"/>
        <v>4240.1000000000004</v>
      </c>
    </row>
    <row r="12" spans="1:8" x14ac:dyDescent="0.25">
      <c r="A12" s="2"/>
      <c r="B12" s="14">
        <v>44931</v>
      </c>
      <c r="C12" s="15" t="s">
        <v>11</v>
      </c>
      <c r="D12" s="16">
        <v>41587.120000000003</v>
      </c>
      <c r="E12" s="16">
        <f t="shared" si="0"/>
        <v>31190.390000000003</v>
      </c>
      <c r="F12" s="18">
        <v>10396.73</v>
      </c>
      <c r="G12" s="16">
        <f t="shared" si="1"/>
        <v>10396.73</v>
      </c>
      <c r="H12" s="17">
        <f t="shared" si="2"/>
        <v>4240.1000000000004</v>
      </c>
    </row>
    <row r="13" spans="1:8" x14ac:dyDescent="0.25">
      <c r="A13" s="2"/>
      <c r="B13" s="14">
        <v>44932</v>
      </c>
      <c r="C13" s="15" t="s">
        <v>11</v>
      </c>
      <c r="D13" s="16">
        <v>31118.11</v>
      </c>
      <c r="E13" s="16">
        <f t="shared" si="0"/>
        <v>23338.63</v>
      </c>
      <c r="F13" s="18">
        <v>7779.48</v>
      </c>
      <c r="G13" s="16">
        <f t="shared" si="1"/>
        <v>7779.48</v>
      </c>
      <c r="H13" s="17">
        <f t="shared" si="2"/>
        <v>4240.1000000000004</v>
      </c>
    </row>
    <row r="14" spans="1:8" x14ac:dyDescent="0.25">
      <c r="A14" s="2"/>
      <c r="B14" s="14">
        <v>44935</v>
      </c>
      <c r="C14" s="15" t="s">
        <v>11</v>
      </c>
      <c r="D14" s="16">
        <v>28036.080000000002</v>
      </c>
      <c r="E14" s="16">
        <f t="shared" si="0"/>
        <v>21027.090000000004</v>
      </c>
      <c r="F14" s="18">
        <v>7008.99</v>
      </c>
      <c r="G14" s="16">
        <f t="shared" si="1"/>
        <v>7008.99</v>
      </c>
      <c r="H14" s="17">
        <f t="shared" si="2"/>
        <v>4240.1000000000004</v>
      </c>
    </row>
    <row r="15" spans="1:8" x14ac:dyDescent="0.25">
      <c r="A15" s="2"/>
      <c r="B15" s="14">
        <v>44936</v>
      </c>
      <c r="C15" s="15" t="s">
        <v>11</v>
      </c>
      <c r="D15" s="16">
        <v>40023.5</v>
      </c>
      <c r="E15" s="16">
        <f t="shared" si="0"/>
        <v>30017.65</v>
      </c>
      <c r="F15" s="19">
        <v>10005.85</v>
      </c>
      <c r="G15" s="16">
        <f t="shared" si="1"/>
        <v>10005.85</v>
      </c>
      <c r="H15" s="17">
        <f t="shared" si="2"/>
        <v>4240.1000000000004</v>
      </c>
    </row>
    <row r="16" spans="1:8" x14ac:dyDescent="0.25">
      <c r="A16" s="2"/>
      <c r="B16" s="14">
        <v>44937</v>
      </c>
      <c r="C16" s="15" t="s">
        <v>11</v>
      </c>
      <c r="D16" s="16">
        <v>22134.09</v>
      </c>
      <c r="E16" s="16">
        <f t="shared" si="0"/>
        <v>16600.599999999999</v>
      </c>
      <c r="F16" s="19">
        <v>5533.49</v>
      </c>
      <c r="G16" s="16">
        <f t="shared" si="1"/>
        <v>5533.49</v>
      </c>
      <c r="H16" s="17">
        <f t="shared" si="2"/>
        <v>4240.1000000000004</v>
      </c>
    </row>
    <row r="17" spans="1:8" x14ac:dyDescent="0.25">
      <c r="A17" s="2"/>
      <c r="B17" s="14">
        <v>44938</v>
      </c>
      <c r="C17" s="15" t="s">
        <v>11</v>
      </c>
      <c r="D17" s="16">
        <v>15809.41</v>
      </c>
      <c r="E17" s="16">
        <f t="shared" si="0"/>
        <v>11857.07</v>
      </c>
      <c r="F17" s="19">
        <v>3952.34</v>
      </c>
      <c r="G17" s="16">
        <f t="shared" si="1"/>
        <v>3952.34</v>
      </c>
      <c r="H17" s="17">
        <f t="shared" si="2"/>
        <v>4240.1000000000004</v>
      </c>
    </row>
    <row r="18" spans="1:8" x14ac:dyDescent="0.25">
      <c r="A18" s="2"/>
      <c r="B18" s="14">
        <v>44939</v>
      </c>
      <c r="C18" s="15" t="s">
        <v>11</v>
      </c>
      <c r="D18" s="16">
        <v>17177.84</v>
      </c>
      <c r="E18" s="16">
        <f t="shared" si="0"/>
        <v>12883.39</v>
      </c>
      <c r="F18" s="19">
        <v>4294.45</v>
      </c>
      <c r="G18" s="16">
        <v>4294.45</v>
      </c>
      <c r="H18" s="17">
        <f t="shared" si="2"/>
        <v>4240.0999999999995</v>
      </c>
    </row>
    <row r="19" spans="1:8" x14ac:dyDescent="0.25">
      <c r="A19" s="2"/>
      <c r="B19" s="14">
        <v>44942</v>
      </c>
      <c r="C19" s="15" t="s">
        <v>11</v>
      </c>
      <c r="D19" s="16">
        <v>21144.37</v>
      </c>
      <c r="E19" s="16">
        <f t="shared" si="0"/>
        <v>15858.3</v>
      </c>
      <c r="F19" s="19">
        <v>5286.07</v>
      </c>
      <c r="G19" s="16">
        <v>5286.07</v>
      </c>
      <c r="H19" s="17">
        <f t="shared" si="2"/>
        <v>4240.0999999999985</v>
      </c>
    </row>
    <row r="20" spans="1:8" x14ac:dyDescent="0.25">
      <c r="A20" s="2"/>
      <c r="B20" s="14">
        <v>44943</v>
      </c>
      <c r="C20" s="15" t="s">
        <v>11</v>
      </c>
      <c r="D20" s="16">
        <v>28424.09</v>
      </c>
      <c r="E20" s="16">
        <f t="shared" si="0"/>
        <v>21318.12</v>
      </c>
      <c r="F20" s="19">
        <v>7105.97</v>
      </c>
      <c r="G20" s="16">
        <f t="shared" ref="G20:G30" si="3">F20</f>
        <v>7105.97</v>
      </c>
      <c r="H20" s="17">
        <f t="shared" si="2"/>
        <v>4240.0999999999995</v>
      </c>
    </row>
    <row r="21" spans="1:8" ht="15.75" customHeight="1" x14ac:dyDescent="0.25">
      <c r="A21" s="2"/>
      <c r="B21" s="14">
        <v>44944</v>
      </c>
      <c r="C21" s="15" t="s">
        <v>11</v>
      </c>
      <c r="D21" s="16">
        <v>31772.48</v>
      </c>
      <c r="E21" s="16">
        <f t="shared" si="0"/>
        <v>23829.4</v>
      </c>
      <c r="F21" s="19">
        <v>7943.08</v>
      </c>
      <c r="G21" s="16">
        <f t="shared" si="3"/>
        <v>7943.08</v>
      </c>
      <c r="H21" s="17">
        <f t="shared" si="2"/>
        <v>4240.1000000000004</v>
      </c>
    </row>
    <row r="22" spans="1:8" ht="15.75" customHeight="1" x14ac:dyDescent="0.25">
      <c r="A22" s="2"/>
      <c r="B22" s="14">
        <v>44945</v>
      </c>
      <c r="C22" s="15" t="s">
        <v>11</v>
      </c>
      <c r="D22" s="16">
        <v>17367.3</v>
      </c>
      <c r="E22" s="16">
        <f t="shared" si="0"/>
        <v>13025.489999999998</v>
      </c>
      <c r="F22" s="19">
        <v>4341.8100000000004</v>
      </c>
      <c r="G22" s="16">
        <f t="shared" si="3"/>
        <v>4341.8100000000004</v>
      </c>
      <c r="H22" s="17">
        <f t="shared" si="2"/>
        <v>4240.0999999999995</v>
      </c>
    </row>
    <row r="23" spans="1:8" ht="15.75" customHeight="1" x14ac:dyDescent="0.25">
      <c r="A23" s="2"/>
      <c r="B23" s="14">
        <v>44946</v>
      </c>
      <c r="C23" s="15" t="s">
        <v>11</v>
      </c>
      <c r="D23" s="16">
        <v>13445.23</v>
      </c>
      <c r="E23" s="16">
        <f t="shared" si="0"/>
        <v>10083.93</v>
      </c>
      <c r="F23" s="19">
        <v>3361.3</v>
      </c>
      <c r="G23" s="16">
        <f t="shared" si="3"/>
        <v>3361.3</v>
      </c>
      <c r="H23" s="17">
        <f t="shared" si="2"/>
        <v>4240.0999999999995</v>
      </c>
    </row>
    <row r="24" spans="1:8" ht="15.75" customHeight="1" x14ac:dyDescent="0.25">
      <c r="A24" s="2"/>
      <c r="B24" s="14">
        <v>44949</v>
      </c>
      <c r="C24" s="15" t="s">
        <v>11</v>
      </c>
      <c r="D24" s="16">
        <v>24447.64</v>
      </c>
      <c r="E24" s="16">
        <f t="shared" si="0"/>
        <v>18335.78</v>
      </c>
      <c r="F24" s="19">
        <v>6111.86</v>
      </c>
      <c r="G24" s="16">
        <f t="shared" si="3"/>
        <v>6111.86</v>
      </c>
      <c r="H24" s="17">
        <f t="shared" si="2"/>
        <v>4240.0999999999995</v>
      </c>
    </row>
    <row r="25" spans="1:8" ht="15.75" customHeight="1" x14ac:dyDescent="0.25">
      <c r="A25" s="2"/>
      <c r="B25" s="14">
        <v>44950</v>
      </c>
      <c r="C25" s="15" t="s">
        <v>11</v>
      </c>
      <c r="D25" s="16">
        <v>47818.51</v>
      </c>
      <c r="E25" s="16">
        <f t="shared" si="0"/>
        <v>35863.950000000004</v>
      </c>
      <c r="F25" s="19">
        <v>11954.56</v>
      </c>
      <c r="G25" s="16">
        <f t="shared" si="3"/>
        <v>11954.56</v>
      </c>
      <c r="H25" s="17">
        <f t="shared" si="2"/>
        <v>4240.1000000000004</v>
      </c>
    </row>
    <row r="26" spans="1:8" ht="15.75" customHeight="1" x14ac:dyDescent="0.25">
      <c r="A26" s="2"/>
      <c r="B26" s="14">
        <v>44951</v>
      </c>
      <c r="C26" s="15" t="s">
        <v>11</v>
      </c>
      <c r="D26" s="16">
        <v>30550.37</v>
      </c>
      <c r="E26" s="16">
        <f t="shared" si="0"/>
        <v>22912.829999999998</v>
      </c>
      <c r="F26" s="19">
        <v>7637.54</v>
      </c>
      <c r="G26" s="16">
        <f t="shared" si="3"/>
        <v>7637.54</v>
      </c>
      <c r="H26" s="17">
        <f t="shared" si="2"/>
        <v>4240.0999999999995</v>
      </c>
    </row>
    <row r="27" spans="1:8" ht="15.75" customHeight="1" x14ac:dyDescent="0.25">
      <c r="A27" s="2"/>
      <c r="B27" s="14">
        <v>44952</v>
      </c>
      <c r="C27" s="15" t="s">
        <v>11</v>
      </c>
      <c r="D27" s="16">
        <v>35806.620000000003</v>
      </c>
      <c r="E27" s="16">
        <f t="shared" si="0"/>
        <v>26855.040000000001</v>
      </c>
      <c r="F27" s="19">
        <v>8951.58</v>
      </c>
      <c r="G27" s="16">
        <f t="shared" si="3"/>
        <v>8951.58</v>
      </c>
      <c r="H27" s="17">
        <f t="shared" si="2"/>
        <v>4240.1000000000004</v>
      </c>
    </row>
    <row r="28" spans="1:8" ht="15.75" customHeight="1" x14ac:dyDescent="0.25">
      <c r="A28" s="2"/>
      <c r="B28" s="14">
        <v>44953</v>
      </c>
      <c r="C28" s="15" t="s">
        <v>11</v>
      </c>
      <c r="D28" s="16">
        <v>21899.55</v>
      </c>
      <c r="E28" s="16">
        <f t="shared" si="0"/>
        <v>16424.699999999997</v>
      </c>
      <c r="F28" s="19">
        <v>5474.85</v>
      </c>
      <c r="G28" s="16">
        <f t="shared" si="3"/>
        <v>5474.85</v>
      </c>
      <c r="H28" s="17">
        <f t="shared" si="2"/>
        <v>4240.1000000000004</v>
      </c>
    </row>
    <row r="29" spans="1:8" ht="15.75" customHeight="1" x14ac:dyDescent="0.25">
      <c r="A29" s="2"/>
      <c r="B29" s="14">
        <v>44956</v>
      </c>
      <c r="C29" s="15" t="s">
        <v>11</v>
      </c>
      <c r="D29" s="16">
        <v>41814.480000000003</v>
      </c>
      <c r="E29" s="16">
        <f t="shared" si="0"/>
        <v>31360.930000000004</v>
      </c>
      <c r="F29" s="19">
        <v>10453.549999999999</v>
      </c>
      <c r="G29" s="16">
        <f t="shared" si="3"/>
        <v>10453.549999999999</v>
      </c>
      <c r="H29" s="17">
        <f t="shared" si="2"/>
        <v>4240.1000000000004</v>
      </c>
    </row>
    <row r="30" spans="1:8" ht="15.75" customHeight="1" x14ac:dyDescent="0.25">
      <c r="A30" s="2"/>
      <c r="B30" s="14">
        <v>44957</v>
      </c>
      <c r="C30" s="15" t="s">
        <v>11</v>
      </c>
      <c r="D30" s="16">
        <v>253763.27</v>
      </c>
      <c r="E30" s="16">
        <f t="shared" si="0"/>
        <v>190323.05</v>
      </c>
      <c r="F30" s="19">
        <v>63440.22</v>
      </c>
      <c r="G30" s="16">
        <f t="shared" si="3"/>
        <v>63440.22</v>
      </c>
      <c r="H30" s="17">
        <f t="shared" si="2"/>
        <v>4240.1000000000058</v>
      </c>
    </row>
    <row r="31" spans="1:8" ht="15.75" customHeight="1" x14ac:dyDescent="0.25">
      <c r="A31" s="2"/>
      <c r="B31" s="20" t="s">
        <v>12</v>
      </c>
      <c r="C31" s="21"/>
      <c r="D31" s="22">
        <f t="shared" ref="D31:G31" si="4">SUM(D10:D30)</f>
        <v>815161.63</v>
      </c>
      <c r="E31" s="22">
        <f t="shared" si="4"/>
        <v>611372.69999999995</v>
      </c>
      <c r="F31" s="22">
        <f t="shared" si="4"/>
        <v>203788.93</v>
      </c>
      <c r="G31" s="22">
        <f t="shared" si="4"/>
        <v>203788.93</v>
      </c>
      <c r="H31" s="23">
        <f>H30</f>
        <v>4240.1000000000058</v>
      </c>
    </row>
    <row r="32" spans="1:8" ht="15.75" customHeight="1" x14ac:dyDescent="0.25">
      <c r="A32" s="2"/>
      <c r="B32" s="56" t="s">
        <v>13</v>
      </c>
      <c r="C32" s="57"/>
      <c r="D32" s="57"/>
      <c r="E32" s="57"/>
      <c r="F32" s="57"/>
      <c r="G32" s="57"/>
      <c r="H32" s="58"/>
    </row>
    <row r="33" spans="1:8" ht="15.75" customHeight="1" x14ac:dyDescent="0.25">
      <c r="A33" s="2"/>
      <c r="B33" s="59" t="s">
        <v>14</v>
      </c>
      <c r="C33" s="60"/>
      <c r="D33" s="60"/>
      <c r="E33" s="60"/>
      <c r="F33" s="60"/>
      <c r="G33" s="60"/>
      <c r="H33" s="61"/>
    </row>
    <row r="34" spans="1:8" ht="15.75" customHeight="1" x14ac:dyDescent="0.25"/>
    <row r="35" spans="1:8" ht="15.75" customHeight="1" x14ac:dyDescent="0.25"/>
    <row r="36" spans="1:8" ht="15.75" customHeight="1" x14ac:dyDescent="0.25"/>
    <row r="37" spans="1:8" ht="15.75" customHeight="1" x14ac:dyDescent="0.25"/>
    <row r="38" spans="1:8" ht="15.75" customHeight="1" x14ac:dyDescent="0.25"/>
    <row r="39" spans="1:8" ht="15.75" customHeight="1" x14ac:dyDescent="0.25"/>
    <row r="40" spans="1:8" ht="15.75" customHeight="1" x14ac:dyDescent="0.25"/>
    <row r="41" spans="1:8" ht="15.75" customHeight="1" x14ac:dyDescent="0.25"/>
    <row r="42" spans="1:8" ht="15.75" customHeight="1" x14ac:dyDescent="0.25"/>
    <row r="43" spans="1:8" ht="15.75" customHeight="1" x14ac:dyDescent="0.25"/>
    <row r="44" spans="1:8" ht="15.75" customHeight="1" x14ac:dyDescent="0.25"/>
    <row r="45" spans="1:8" ht="15.75" customHeight="1" x14ac:dyDescent="0.25"/>
    <row r="46" spans="1:8" ht="15.75" customHeight="1" x14ac:dyDescent="0.25"/>
    <row r="47" spans="1:8" ht="15.75" customHeight="1" x14ac:dyDescent="0.25"/>
    <row r="48" spans="1: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B7:H7"/>
    <mergeCell ref="B9:G9"/>
    <mergeCell ref="B32:H32"/>
    <mergeCell ref="B33:H3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16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53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54</v>
      </c>
      <c r="C9" s="55"/>
      <c r="D9" s="55"/>
      <c r="E9" s="55"/>
      <c r="F9" s="55"/>
      <c r="G9" s="55"/>
      <c r="H9" s="13">
        <v>5985.24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45201</v>
      </c>
      <c r="C10" s="15" t="s">
        <v>11</v>
      </c>
      <c r="D10" s="16">
        <v>15827.96</v>
      </c>
      <c r="E10" s="16">
        <f t="shared" ref="E10:E32" si="0">D10-F10</f>
        <v>11871.099999999999</v>
      </c>
      <c r="F10" s="16">
        <v>3956.86</v>
      </c>
      <c r="G10" s="16">
        <f t="shared" ref="G10:G30" si="1">F10</f>
        <v>3956.86</v>
      </c>
      <c r="H10" s="13">
        <f t="shared" ref="H10:H32" si="2">H9+F10-G10</f>
        <v>5985.24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f t="shared" ref="B11:B17" si="3">B10+(MOD(B10,7)=6)*2+1</f>
        <v>45202</v>
      </c>
      <c r="C11" s="15" t="s">
        <v>11</v>
      </c>
      <c r="D11" s="16">
        <v>45499.05</v>
      </c>
      <c r="E11" s="16">
        <f t="shared" si="0"/>
        <v>34124.5</v>
      </c>
      <c r="F11" s="18">
        <v>11374.55</v>
      </c>
      <c r="G11" s="16">
        <f t="shared" si="1"/>
        <v>11374.55</v>
      </c>
      <c r="H11" s="13">
        <f t="shared" si="2"/>
        <v>5985.2400000000016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3"/>
        <v>45203</v>
      </c>
      <c r="C12" s="15" t="s">
        <v>11</v>
      </c>
      <c r="D12" s="16">
        <v>6017.5</v>
      </c>
      <c r="E12" s="16">
        <f t="shared" si="0"/>
        <v>4513.1499999999996</v>
      </c>
      <c r="F12" s="18">
        <v>1504.35</v>
      </c>
      <c r="G12" s="16">
        <f t="shared" si="1"/>
        <v>1504.35</v>
      </c>
      <c r="H12" s="13">
        <f t="shared" si="2"/>
        <v>5985.2400000000016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3"/>
        <v>45204</v>
      </c>
      <c r="C13" s="15" t="s">
        <v>11</v>
      </c>
      <c r="D13" s="16">
        <v>1921.8</v>
      </c>
      <c r="E13" s="16">
        <f t="shared" si="0"/>
        <v>1441.3799999999999</v>
      </c>
      <c r="F13" s="18">
        <v>480.42</v>
      </c>
      <c r="G13" s="16">
        <f t="shared" si="1"/>
        <v>480.42</v>
      </c>
      <c r="H13" s="13">
        <f t="shared" si="2"/>
        <v>5985.2400000000016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f t="shared" si="3"/>
        <v>45205</v>
      </c>
      <c r="C14" s="15" t="s">
        <v>11</v>
      </c>
      <c r="D14" s="16">
        <v>3552.94</v>
      </c>
      <c r="E14" s="16">
        <f t="shared" si="0"/>
        <v>2664.74</v>
      </c>
      <c r="F14" s="18">
        <v>888.2</v>
      </c>
      <c r="G14" s="16">
        <f t="shared" si="1"/>
        <v>888.2</v>
      </c>
      <c r="H14" s="13">
        <f t="shared" si="2"/>
        <v>5985.2400000000016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si="3"/>
        <v>45208</v>
      </c>
      <c r="C15" s="15" t="s">
        <v>11</v>
      </c>
      <c r="D15" s="16">
        <v>1224.04</v>
      </c>
      <c r="E15" s="16">
        <f t="shared" si="0"/>
        <v>918.04</v>
      </c>
      <c r="F15" s="19">
        <v>306</v>
      </c>
      <c r="G15" s="16">
        <f t="shared" si="1"/>
        <v>306</v>
      </c>
      <c r="H15" s="13">
        <f t="shared" si="2"/>
        <v>5985.2400000000016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3"/>
        <v>45209</v>
      </c>
      <c r="C16" s="15" t="s">
        <v>11</v>
      </c>
      <c r="D16" s="16">
        <v>5457.68</v>
      </c>
      <c r="E16" s="16">
        <f t="shared" si="0"/>
        <v>4093.28</v>
      </c>
      <c r="F16" s="19">
        <v>1364.4</v>
      </c>
      <c r="G16" s="16">
        <f t="shared" si="1"/>
        <v>1364.4</v>
      </c>
      <c r="H16" s="13">
        <f t="shared" si="2"/>
        <v>5985.2400000000016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3"/>
        <v>45210</v>
      </c>
      <c r="C17" s="15" t="s">
        <v>11</v>
      </c>
      <c r="D17" s="16">
        <v>6336.12</v>
      </c>
      <c r="E17" s="16">
        <f t="shared" si="0"/>
        <v>4752.1499999999996</v>
      </c>
      <c r="F17" s="19">
        <v>1583.97</v>
      </c>
      <c r="G17" s="16">
        <f t="shared" si="1"/>
        <v>1583.97</v>
      </c>
      <c r="H17" s="13">
        <f t="shared" si="2"/>
        <v>5985.2400000000016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v>45212</v>
      </c>
      <c r="C18" s="15" t="s">
        <v>11</v>
      </c>
      <c r="D18" s="16">
        <v>2022.63</v>
      </c>
      <c r="E18" s="16">
        <f t="shared" si="0"/>
        <v>1516.9900000000002</v>
      </c>
      <c r="F18" s="19">
        <v>505.64</v>
      </c>
      <c r="G18" s="16">
        <f t="shared" si="1"/>
        <v>505.64</v>
      </c>
      <c r="H18" s="13">
        <f t="shared" si="2"/>
        <v>5985.2400000000016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ref="B19:B30" si="4">B18+(MOD(B18,7)=6)*2+1</f>
        <v>45215</v>
      </c>
      <c r="C19" s="15" t="s">
        <v>11</v>
      </c>
      <c r="D19" s="16">
        <v>2826.92</v>
      </c>
      <c r="E19" s="16">
        <f t="shared" si="0"/>
        <v>2120.21</v>
      </c>
      <c r="F19" s="19">
        <v>706.71</v>
      </c>
      <c r="G19" s="16">
        <f t="shared" si="1"/>
        <v>706.71</v>
      </c>
      <c r="H19" s="13">
        <f t="shared" si="2"/>
        <v>5985.2400000000016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f t="shared" si="4"/>
        <v>45216</v>
      </c>
      <c r="C20" s="15" t="s">
        <v>11</v>
      </c>
      <c r="D20" s="16">
        <v>1529.66</v>
      </c>
      <c r="E20" s="16">
        <f t="shared" si="0"/>
        <v>1147.2600000000002</v>
      </c>
      <c r="F20" s="19">
        <v>382.4</v>
      </c>
      <c r="G20" s="16">
        <f t="shared" si="1"/>
        <v>382.4</v>
      </c>
      <c r="H20" s="13">
        <f t="shared" si="2"/>
        <v>5985.2400000000016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4"/>
        <v>45217</v>
      </c>
      <c r="C21" s="15" t="s">
        <v>11</v>
      </c>
      <c r="D21" s="16">
        <v>1902.8</v>
      </c>
      <c r="E21" s="16">
        <f t="shared" si="0"/>
        <v>1427.12</v>
      </c>
      <c r="F21" s="19">
        <v>475.68</v>
      </c>
      <c r="G21" s="16">
        <f t="shared" si="1"/>
        <v>475.68</v>
      </c>
      <c r="H21" s="13">
        <f t="shared" si="2"/>
        <v>5985.2400000000016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4"/>
        <v>45218</v>
      </c>
      <c r="C22" s="15" t="s">
        <v>11</v>
      </c>
      <c r="D22" s="16">
        <v>1044.0899999999999</v>
      </c>
      <c r="E22" s="16">
        <f t="shared" si="0"/>
        <v>783.07999999999993</v>
      </c>
      <c r="F22" s="19">
        <v>261.01</v>
      </c>
      <c r="G22" s="16">
        <f t="shared" si="1"/>
        <v>261.01</v>
      </c>
      <c r="H22" s="13">
        <f t="shared" si="2"/>
        <v>5985.2400000000016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4"/>
        <v>45219</v>
      </c>
      <c r="C23" s="15" t="s">
        <v>11</v>
      </c>
      <c r="D23" s="16">
        <v>4841.8500000000004</v>
      </c>
      <c r="E23" s="16">
        <f t="shared" si="0"/>
        <v>3631.4100000000003</v>
      </c>
      <c r="F23" s="19">
        <v>1210.44</v>
      </c>
      <c r="G23" s="16">
        <f t="shared" si="1"/>
        <v>1210.44</v>
      </c>
      <c r="H23" s="13">
        <f t="shared" si="2"/>
        <v>5985.2400000000016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4"/>
        <v>45222</v>
      </c>
      <c r="C24" s="15" t="s">
        <v>11</v>
      </c>
      <c r="D24" s="16">
        <v>3854.49</v>
      </c>
      <c r="E24" s="16">
        <f t="shared" si="0"/>
        <v>2890.8999999999996</v>
      </c>
      <c r="F24" s="19">
        <v>963.59</v>
      </c>
      <c r="G24" s="16">
        <f t="shared" si="1"/>
        <v>963.59</v>
      </c>
      <c r="H24" s="13">
        <f t="shared" si="2"/>
        <v>5985.2400000000016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4"/>
        <v>45223</v>
      </c>
      <c r="C25" s="15" t="s">
        <v>11</v>
      </c>
      <c r="D25" s="16">
        <v>5378.49</v>
      </c>
      <c r="E25" s="16">
        <f t="shared" si="0"/>
        <v>4033.8999999999996</v>
      </c>
      <c r="F25" s="19">
        <v>1344.59</v>
      </c>
      <c r="G25" s="16">
        <f t="shared" si="1"/>
        <v>1344.59</v>
      </c>
      <c r="H25" s="13">
        <f t="shared" si="2"/>
        <v>5985.2400000000016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f t="shared" si="4"/>
        <v>45224</v>
      </c>
      <c r="C26" s="15" t="s">
        <v>11</v>
      </c>
      <c r="D26" s="16">
        <v>7188.37</v>
      </c>
      <c r="E26" s="16">
        <f t="shared" si="0"/>
        <v>5391.36</v>
      </c>
      <c r="F26" s="19">
        <v>1797.01</v>
      </c>
      <c r="G26" s="16">
        <f t="shared" si="1"/>
        <v>1797.01</v>
      </c>
      <c r="H26" s="13">
        <f t="shared" si="2"/>
        <v>5985.2400000000016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4"/>
        <v>45225</v>
      </c>
      <c r="C27" s="15" t="s">
        <v>11</v>
      </c>
      <c r="D27" s="16">
        <v>2467.5300000000002</v>
      </c>
      <c r="E27" s="16">
        <f t="shared" si="0"/>
        <v>1850.67</v>
      </c>
      <c r="F27" s="19">
        <v>616.86</v>
      </c>
      <c r="G27" s="16">
        <f t="shared" si="1"/>
        <v>616.86</v>
      </c>
      <c r="H27" s="13">
        <f t="shared" si="2"/>
        <v>5985.2400000000016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4"/>
        <v>45226</v>
      </c>
      <c r="C28" s="15" t="s">
        <v>11</v>
      </c>
      <c r="D28" s="16">
        <v>3648.44</v>
      </c>
      <c r="E28" s="16">
        <f t="shared" si="0"/>
        <v>2736.36</v>
      </c>
      <c r="F28" s="19">
        <v>912.08</v>
      </c>
      <c r="G28" s="16">
        <f t="shared" si="1"/>
        <v>912.08</v>
      </c>
      <c r="H28" s="13">
        <f t="shared" si="2"/>
        <v>5985.2400000000016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4"/>
        <v>45229</v>
      </c>
      <c r="C29" s="15" t="s">
        <v>11</v>
      </c>
      <c r="D29" s="16">
        <v>2611.5700000000002</v>
      </c>
      <c r="E29" s="16">
        <f t="shared" si="0"/>
        <v>1958.7000000000003</v>
      </c>
      <c r="F29" s="19">
        <v>652.87</v>
      </c>
      <c r="G29" s="16">
        <f t="shared" si="1"/>
        <v>652.87</v>
      </c>
      <c r="H29" s="13">
        <f t="shared" si="2"/>
        <v>5985.2400000000016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f t="shared" si="4"/>
        <v>45230</v>
      </c>
      <c r="C30" s="15" t="s">
        <v>11</v>
      </c>
      <c r="D30" s="16">
        <v>17493.78</v>
      </c>
      <c r="E30" s="16">
        <f t="shared" si="0"/>
        <v>13120.509999999998</v>
      </c>
      <c r="F30" s="19">
        <v>4373.2700000000004</v>
      </c>
      <c r="G30" s="16">
        <f t="shared" si="1"/>
        <v>4373.2700000000004</v>
      </c>
      <c r="H30" s="13">
        <f t="shared" si="2"/>
        <v>5985.2400000000016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v>45208</v>
      </c>
      <c r="C31" s="15" t="s">
        <v>18</v>
      </c>
      <c r="D31" s="16">
        <v>167.32</v>
      </c>
      <c r="E31" s="16">
        <f t="shared" si="0"/>
        <v>125.49</v>
      </c>
      <c r="F31" s="19">
        <v>41.83</v>
      </c>
      <c r="G31" s="16"/>
      <c r="H31" s="13">
        <f t="shared" si="2"/>
        <v>6027.0700000000015</v>
      </c>
      <c r="I31" s="2" t="s">
        <v>45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v>45223</v>
      </c>
      <c r="C32" s="15" t="s">
        <v>18</v>
      </c>
      <c r="D32" s="16">
        <v>359.87</v>
      </c>
      <c r="E32" s="16">
        <f t="shared" si="0"/>
        <v>269.89999999999998</v>
      </c>
      <c r="F32" s="19">
        <v>89.97</v>
      </c>
      <c r="G32" s="16"/>
      <c r="H32" s="13">
        <f t="shared" si="2"/>
        <v>6117.0400000000018</v>
      </c>
      <c r="I32" s="2" t="s">
        <v>45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9" t="s">
        <v>12</v>
      </c>
      <c r="C33" s="30"/>
      <c r="D33" s="31">
        <f t="shared" ref="D33:G33" si="5">SUM(D10:D32)</f>
        <v>143174.90000000002</v>
      </c>
      <c r="E33" s="31">
        <f t="shared" si="5"/>
        <v>107382.19999999998</v>
      </c>
      <c r="F33" s="31">
        <f t="shared" si="5"/>
        <v>35792.699999999997</v>
      </c>
      <c r="G33" s="31">
        <f t="shared" si="5"/>
        <v>35660.899999999994</v>
      </c>
      <c r="H33" s="13">
        <f>H32</f>
        <v>6117.0400000000018</v>
      </c>
      <c r="I33" s="2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69" t="s">
        <v>13</v>
      </c>
      <c r="C34" s="57"/>
      <c r="D34" s="57"/>
      <c r="E34" s="57"/>
      <c r="F34" s="57"/>
      <c r="G34" s="57"/>
      <c r="H34" s="5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70" t="s">
        <v>55</v>
      </c>
      <c r="C35" s="63"/>
      <c r="D35" s="63"/>
      <c r="E35" s="63"/>
      <c r="F35" s="63"/>
      <c r="G35" s="63"/>
      <c r="H35" s="6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71" t="s">
        <v>47</v>
      </c>
      <c r="C36" s="60"/>
      <c r="D36" s="60"/>
      <c r="E36" s="60"/>
      <c r="F36" s="60"/>
      <c r="G36" s="60"/>
      <c r="H36" s="6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4:H34"/>
    <mergeCell ref="B35:H35"/>
    <mergeCell ref="B36:H3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16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56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57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58</v>
      </c>
      <c r="C9" s="55"/>
      <c r="D9" s="55"/>
      <c r="E9" s="55"/>
      <c r="F9" s="55"/>
      <c r="G9" s="55"/>
      <c r="H9" s="13">
        <v>6117.04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45231</v>
      </c>
      <c r="C10" s="15" t="s">
        <v>11</v>
      </c>
      <c r="D10" s="16">
        <v>9470.69</v>
      </c>
      <c r="E10" s="16">
        <f>D10-F10</f>
        <v>7103.09</v>
      </c>
      <c r="F10" s="16">
        <v>2367.6</v>
      </c>
      <c r="G10" s="16">
        <f>F10</f>
        <v>2367.6</v>
      </c>
      <c r="H10" s="13">
        <f t="shared" ref="H10:H31" si="0">H9+F10-G10</f>
        <v>6117.0399999999991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idden="1" x14ac:dyDescent="0.25">
      <c r="A11" s="2"/>
      <c r="B11" s="14">
        <f t="shared" ref="B11:B31" si="1">B10+(MOD(B10,7)=6)*2+1</f>
        <v>45232</v>
      </c>
      <c r="C11" s="15" t="s">
        <v>11</v>
      </c>
      <c r="D11" s="16"/>
      <c r="E11" s="16"/>
      <c r="F11" s="18"/>
      <c r="G11" s="16"/>
      <c r="H11" s="13">
        <f t="shared" si="0"/>
        <v>6117.0399999999991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1"/>
        <v>45233</v>
      </c>
      <c r="C12" s="15" t="s">
        <v>11</v>
      </c>
      <c r="D12" s="16">
        <v>2354.4499999999998</v>
      </c>
      <c r="E12" s="16">
        <f t="shared" ref="E12:E19" si="2">D12-F12</f>
        <v>1765.8599999999997</v>
      </c>
      <c r="F12" s="18">
        <v>588.59</v>
      </c>
      <c r="G12" s="16">
        <f t="shared" ref="G12:G19" si="3">F12</f>
        <v>588.59</v>
      </c>
      <c r="H12" s="13">
        <f t="shared" si="0"/>
        <v>6117.0399999999991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1"/>
        <v>45236</v>
      </c>
      <c r="C13" s="15" t="s">
        <v>11</v>
      </c>
      <c r="D13" s="16">
        <v>1878.78</v>
      </c>
      <c r="E13" s="16">
        <f t="shared" si="2"/>
        <v>1409.09</v>
      </c>
      <c r="F13" s="18">
        <v>469.69</v>
      </c>
      <c r="G13" s="16">
        <f t="shared" si="3"/>
        <v>469.69</v>
      </c>
      <c r="H13" s="13">
        <f t="shared" si="0"/>
        <v>6117.0399999999991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f t="shared" si="1"/>
        <v>45237</v>
      </c>
      <c r="C14" s="15" t="s">
        <v>11</v>
      </c>
      <c r="D14" s="16">
        <v>5312.21</v>
      </c>
      <c r="E14" s="16">
        <f t="shared" si="2"/>
        <v>3984.19</v>
      </c>
      <c r="F14" s="18">
        <v>1328.02</v>
      </c>
      <c r="G14" s="16">
        <f t="shared" si="3"/>
        <v>1328.02</v>
      </c>
      <c r="H14" s="13">
        <f t="shared" si="0"/>
        <v>6117.0399999999991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si="1"/>
        <v>45238</v>
      </c>
      <c r="C15" s="15" t="s">
        <v>11</v>
      </c>
      <c r="D15" s="16">
        <v>1807.21</v>
      </c>
      <c r="E15" s="16">
        <f t="shared" si="2"/>
        <v>1355.41</v>
      </c>
      <c r="F15" s="19">
        <v>451.8</v>
      </c>
      <c r="G15" s="16">
        <f t="shared" si="3"/>
        <v>451.8</v>
      </c>
      <c r="H15" s="13">
        <f t="shared" si="0"/>
        <v>6117.0399999999991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1"/>
        <v>45239</v>
      </c>
      <c r="C16" s="15" t="s">
        <v>11</v>
      </c>
      <c r="D16" s="16">
        <v>3943.67</v>
      </c>
      <c r="E16" s="16">
        <f t="shared" si="2"/>
        <v>2957.78</v>
      </c>
      <c r="F16" s="19">
        <v>985.89</v>
      </c>
      <c r="G16" s="16">
        <f t="shared" si="3"/>
        <v>985.89</v>
      </c>
      <c r="H16" s="13">
        <f t="shared" si="0"/>
        <v>6117.0399999999991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1"/>
        <v>45240</v>
      </c>
      <c r="C17" s="15" t="s">
        <v>11</v>
      </c>
      <c r="D17" s="16">
        <v>2382.86</v>
      </c>
      <c r="E17" s="16">
        <f t="shared" si="2"/>
        <v>1787.15</v>
      </c>
      <c r="F17" s="19">
        <v>595.71</v>
      </c>
      <c r="G17" s="16">
        <f t="shared" si="3"/>
        <v>595.71</v>
      </c>
      <c r="H17" s="13">
        <f t="shared" si="0"/>
        <v>6117.0399999999991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f t="shared" si="1"/>
        <v>45243</v>
      </c>
      <c r="C18" s="15" t="s">
        <v>11</v>
      </c>
      <c r="D18" s="16">
        <v>2711.95</v>
      </c>
      <c r="E18" s="16">
        <f t="shared" si="2"/>
        <v>2033.9899999999998</v>
      </c>
      <c r="F18" s="19">
        <v>677.96</v>
      </c>
      <c r="G18" s="16">
        <f t="shared" si="3"/>
        <v>677.96</v>
      </c>
      <c r="H18" s="13">
        <f t="shared" si="0"/>
        <v>6117.0399999999991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si="1"/>
        <v>45244</v>
      </c>
      <c r="C19" s="15" t="s">
        <v>11</v>
      </c>
      <c r="D19" s="16">
        <v>5234.7</v>
      </c>
      <c r="E19" s="16">
        <f t="shared" si="2"/>
        <v>3926.0499999999997</v>
      </c>
      <c r="F19" s="19">
        <v>1308.6500000000001</v>
      </c>
      <c r="G19" s="16">
        <f t="shared" si="3"/>
        <v>1308.6500000000001</v>
      </c>
      <c r="H19" s="13">
        <f t="shared" si="0"/>
        <v>6117.0399999999991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14">
        <f t="shared" si="1"/>
        <v>45245</v>
      </c>
      <c r="C20" s="15" t="s">
        <v>11</v>
      </c>
      <c r="D20" s="16"/>
      <c r="E20" s="16"/>
      <c r="F20" s="19"/>
      <c r="G20" s="16"/>
      <c r="H20" s="13">
        <f t="shared" si="0"/>
        <v>6117.0399999999991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1"/>
        <v>45246</v>
      </c>
      <c r="C21" s="15" t="s">
        <v>11</v>
      </c>
      <c r="D21" s="16">
        <v>2360.61</v>
      </c>
      <c r="E21" s="16">
        <f t="shared" ref="E21:E31" si="4">D21-F21</f>
        <v>1770.48</v>
      </c>
      <c r="F21" s="19">
        <v>590.13</v>
      </c>
      <c r="G21" s="16">
        <f t="shared" ref="G21:G31" si="5">F21</f>
        <v>590.13</v>
      </c>
      <c r="H21" s="13">
        <f t="shared" si="0"/>
        <v>6117.0399999999991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1"/>
        <v>45247</v>
      </c>
      <c r="C22" s="15" t="s">
        <v>11</v>
      </c>
      <c r="D22" s="16">
        <v>1562.87</v>
      </c>
      <c r="E22" s="16">
        <f t="shared" si="4"/>
        <v>1172.1699999999998</v>
      </c>
      <c r="F22" s="19">
        <v>390.7</v>
      </c>
      <c r="G22" s="16">
        <f t="shared" si="5"/>
        <v>390.7</v>
      </c>
      <c r="H22" s="13">
        <f t="shared" si="0"/>
        <v>6117.0399999999991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1"/>
        <v>45250</v>
      </c>
      <c r="C23" s="15" t="s">
        <v>11</v>
      </c>
      <c r="D23" s="16">
        <v>3043.17</v>
      </c>
      <c r="E23" s="16">
        <f t="shared" si="4"/>
        <v>2282.38</v>
      </c>
      <c r="F23" s="19">
        <v>760.79</v>
      </c>
      <c r="G23" s="16">
        <f t="shared" si="5"/>
        <v>760.79</v>
      </c>
      <c r="H23" s="13">
        <f t="shared" si="0"/>
        <v>6117.0399999999991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1"/>
        <v>45251</v>
      </c>
      <c r="C24" s="15" t="s">
        <v>11</v>
      </c>
      <c r="D24" s="16">
        <v>2513.71</v>
      </c>
      <c r="E24" s="16">
        <f t="shared" si="4"/>
        <v>1885.29</v>
      </c>
      <c r="F24" s="19">
        <v>628.41999999999996</v>
      </c>
      <c r="G24" s="16">
        <f t="shared" si="5"/>
        <v>628.41999999999996</v>
      </c>
      <c r="H24" s="13">
        <f t="shared" si="0"/>
        <v>6117.0399999999991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1"/>
        <v>45252</v>
      </c>
      <c r="C25" s="15" t="s">
        <v>11</v>
      </c>
      <c r="D25" s="16">
        <v>5683.15</v>
      </c>
      <c r="E25" s="16">
        <f t="shared" si="4"/>
        <v>4262.37</v>
      </c>
      <c r="F25" s="19">
        <v>1420.78</v>
      </c>
      <c r="G25" s="16">
        <f t="shared" si="5"/>
        <v>1420.78</v>
      </c>
      <c r="H25" s="13">
        <f t="shared" si="0"/>
        <v>6117.0399999999991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f t="shared" si="1"/>
        <v>45253</v>
      </c>
      <c r="C26" s="15" t="s">
        <v>11</v>
      </c>
      <c r="D26" s="16">
        <v>847.39</v>
      </c>
      <c r="E26" s="16">
        <f t="shared" si="4"/>
        <v>635.54999999999995</v>
      </c>
      <c r="F26" s="19">
        <v>211.84</v>
      </c>
      <c r="G26" s="16">
        <f t="shared" si="5"/>
        <v>211.84</v>
      </c>
      <c r="H26" s="13">
        <f t="shared" si="0"/>
        <v>6117.0399999999991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1"/>
        <v>45254</v>
      </c>
      <c r="C27" s="15" t="s">
        <v>11</v>
      </c>
      <c r="D27" s="16">
        <v>908.38</v>
      </c>
      <c r="E27" s="16">
        <f t="shared" si="4"/>
        <v>681.29</v>
      </c>
      <c r="F27" s="19">
        <v>227.09</v>
      </c>
      <c r="G27" s="16">
        <f t="shared" si="5"/>
        <v>227.09</v>
      </c>
      <c r="H27" s="13">
        <f t="shared" si="0"/>
        <v>6117.0399999999991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1"/>
        <v>45257</v>
      </c>
      <c r="C28" s="15" t="s">
        <v>11</v>
      </c>
      <c r="D28" s="16">
        <v>2322.6</v>
      </c>
      <c r="E28" s="16">
        <f t="shared" si="4"/>
        <v>1741.9499999999998</v>
      </c>
      <c r="F28" s="19">
        <v>580.65</v>
      </c>
      <c r="G28" s="16">
        <f t="shared" si="5"/>
        <v>580.65</v>
      </c>
      <c r="H28" s="13">
        <f t="shared" si="0"/>
        <v>6117.0399999999991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1"/>
        <v>45258</v>
      </c>
      <c r="C29" s="15" t="s">
        <v>11</v>
      </c>
      <c r="D29" s="16">
        <v>6240.04</v>
      </c>
      <c r="E29" s="16">
        <f t="shared" si="4"/>
        <v>4680.05</v>
      </c>
      <c r="F29" s="19">
        <v>1559.99</v>
      </c>
      <c r="G29" s="16">
        <f t="shared" si="5"/>
        <v>1559.99</v>
      </c>
      <c r="H29" s="13">
        <f t="shared" si="0"/>
        <v>6117.0399999999991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f t="shared" si="1"/>
        <v>45259</v>
      </c>
      <c r="C30" s="15" t="s">
        <v>11</v>
      </c>
      <c r="D30" s="16">
        <v>3730.61</v>
      </c>
      <c r="E30" s="16">
        <f t="shared" si="4"/>
        <v>2797.9700000000003</v>
      </c>
      <c r="F30" s="19">
        <v>932.64</v>
      </c>
      <c r="G30" s="16">
        <f t="shared" si="5"/>
        <v>932.64</v>
      </c>
      <c r="H30" s="13">
        <f t="shared" si="0"/>
        <v>6117.0399999999991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f t="shared" si="1"/>
        <v>45260</v>
      </c>
      <c r="C31" s="15" t="s">
        <v>11</v>
      </c>
      <c r="D31" s="16">
        <v>5257.82</v>
      </c>
      <c r="E31" s="16">
        <f t="shared" si="4"/>
        <v>3943.3899999999994</v>
      </c>
      <c r="F31" s="19">
        <v>1314.43</v>
      </c>
      <c r="G31" s="16">
        <f t="shared" si="5"/>
        <v>1314.43</v>
      </c>
      <c r="H31" s="13">
        <f t="shared" si="0"/>
        <v>6117.0399999999991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9" t="s">
        <v>12</v>
      </c>
      <c r="C32" s="30"/>
      <c r="D32" s="31">
        <f t="shared" ref="D32:G32" si="6">SUM(D10:D31)</f>
        <v>69566.87</v>
      </c>
      <c r="E32" s="31">
        <f t="shared" si="6"/>
        <v>52175.500000000007</v>
      </c>
      <c r="F32" s="31">
        <f t="shared" si="6"/>
        <v>17391.37</v>
      </c>
      <c r="G32" s="31">
        <f t="shared" si="6"/>
        <v>17391.37</v>
      </c>
      <c r="H32" s="13">
        <f>H31</f>
        <v>6117.0399999999991</v>
      </c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69" t="s">
        <v>13</v>
      </c>
      <c r="C33" s="57"/>
      <c r="D33" s="57"/>
      <c r="E33" s="57"/>
      <c r="F33" s="57"/>
      <c r="G33" s="57"/>
      <c r="H33" s="5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70" t="s">
        <v>59</v>
      </c>
      <c r="C34" s="63"/>
      <c r="D34" s="63"/>
      <c r="E34" s="63"/>
      <c r="F34" s="63"/>
      <c r="G34" s="63"/>
      <c r="H34" s="6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71"/>
      <c r="C35" s="60"/>
      <c r="D35" s="60"/>
      <c r="E35" s="60"/>
      <c r="F35" s="60"/>
      <c r="G35" s="60"/>
      <c r="H35" s="6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3:H33"/>
    <mergeCell ref="B34:H34"/>
    <mergeCell ref="B35:H3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9"/>
  <sheetViews>
    <sheetView topLeftCell="A22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34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61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62</v>
      </c>
      <c r="C9" s="55"/>
      <c r="D9" s="55"/>
      <c r="E9" s="55"/>
      <c r="F9" s="55"/>
      <c r="G9" s="55"/>
      <c r="H9" s="13">
        <v>6117.04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45261</v>
      </c>
      <c r="C10" s="15" t="s">
        <v>11</v>
      </c>
      <c r="D10" s="36">
        <v>16359.87</v>
      </c>
      <c r="E10" s="16">
        <f t="shared" ref="E10:E38" si="0">D10-F10</f>
        <v>12270.03</v>
      </c>
      <c r="F10" s="36">
        <v>4089.84</v>
      </c>
      <c r="G10" s="16">
        <f t="shared" ref="G10:G30" si="1">F10</f>
        <v>4089.84</v>
      </c>
      <c r="H10" s="13">
        <f t="shared" ref="H10:H38" si="2">H9+F10-G10</f>
        <v>6117.0400000000009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f t="shared" ref="B11:B30" si="3">B10+(MOD(B10,7)=6)*2+1</f>
        <v>45264</v>
      </c>
      <c r="C11" s="15" t="s">
        <v>11</v>
      </c>
      <c r="D11" s="36">
        <v>3589.92</v>
      </c>
      <c r="E11" s="16">
        <f t="shared" si="0"/>
        <v>2692.46</v>
      </c>
      <c r="F11" s="37">
        <v>897.46</v>
      </c>
      <c r="G11" s="16">
        <f t="shared" si="1"/>
        <v>897.46</v>
      </c>
      <c r="H11" s="13">
        <f t="shared" si="2"/>
        <v>6117.0400000000009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3"/>
        <v>45265</v>
      </c>
      <c r="C12" s="15" t="s">
        <v>11</v>
      </c>
      <c r="D12" s="36">
        <v>6152.78</v>
      </c>
      <c r="E12" s="16">
        <f t="shared" si="0"/>
        <v>4614.6299999999992</v>
      </c>
      <c r="F12" s="37">
        <v>1538.15</v>
      </c>
      <c r="G12" s="16">
        <f t="shared" si="1"/>
        <v>1538.15</v>
      </c>
      <c r="H12" s="13">
        <f t="shared" si="2"/>
        <v>6117.0400000000009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3"/>
        <v>45266</v>
      </c>
      <c r="C13" s="15" t="s">
        <v>11</v>
      </c>
      <c r="D13" s="36">
        <v>6209.46</v>
      </c>
      <c r="E13" s="16">
        <f t="shared" si="0"/>
        <v>4657.17</v>
      </c>
      <c r="F13" s="37">
        <v>1552.29</v>
      </c>
      <c r="G13" s="16">
        <f t="shared" si="1"/>
        <v>1552.29</v>
      </c>
      <c r="H13" s="13">
        <f t="shared" si="2"/>
        <v>6117.0400000000009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f t="shared" si="3"/>
        <v>45267</v>
      </c>
      <c r="C14" s="15" t="s">
        <v>11</v>
      </c>
      <c r="D14" s="36">
        <v>3925.53</v>
      </c>
      <c r="E14" s="16">
        <f t="shared" si="0"/>
        <v>2944.17</v>
      </c>
      <c r="F14" s="37">
        <v>981.36</v>
      </c>
      <c r="G14" s="16">
        <f t="shared" si="1"/>
        <v>981.36</v>
      </c>
      <c r="H14" s="13">
        <f t="shared" si="2"/>
        <v>6117.0400000000009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si="3"/>
        <v>45268</v>
      </c>
      <c r="C15" s="15" t="s">
        <v>11</v>
      </c>
      <c r="D15" s="36">
        <v>8385.27</v>
      </c>
      <c r="E15" s="16">
        <f t="shared" si="0"/>
        <v>6288.9800000000005</v>
      </c>
      <c r="F15" s="38">
        <v>2096.29</v>
      </c>
      <c r="G15" s="16">
        <f t="shared" si="1"/>
        <v>2096.29</v>
      </c>
      <c r="H15" s="13">
        <f t="shared" si="2"/>
        <v>6117.0400000000018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3"/>
        <v>45271</v>
      </c>
      <c r="C16" s="15" t="s">
        <v>11</v>
      </c>
      <c r="D16" s="36">
        <v>5145.51</v>
      </c>
      <c r="E16" s="16">
        <f t="shared" si="0"/>
        <v>3859.1400000000003</v>
      </c>
      <c r="F16" s="38">
        <v>1286.3699999999999</v>
      </c>
      <c r="G16" s="16">
        <f t="shared" si="1"/>
        <v>1286.3699999999999</v>
      </c>
      <c r="H16" s="13">
        <f t="shared" si="2"/>
        <v>6117.0400000000018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3"/>
        <v>45272</v>
      </c>
      <c r="C17" s="15" t="s">
        <v>11</v>
      </c>
      <c r="D17" s="36">
        <v>9177.93</v>
      </c>
      <c r="E17" s="16">
        <f t="shared" si="0"/>
        <v>6883.49</v>
      </c>
      <c r="F17" s="38">
        <v>2294.44</v>
      </c>
      <c r="G17" s="16">
        <f t="shared" si="1"/>
        <v>2294.44</v>
      </c>
      <c r="H17" s="13">
        <f t="shared" si="2"/>
        <v>6117.0400000000009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f t="shared" si="3"/>
        <v>45273</v>
      </c>
      <c r="C18" s="15" t="s">
        <v>11</v>
      </c>
      <c r="D18" s="36">
        <v>2235.77</v>
      </c>
      <c r="E18" s="16">
        <f t="shared" si="0"/>
        <v>1676.8400000000001</v>
      </c>
      <c r="F18" s="38">
        <v>558.92999999999995</v>
      </c>
      <c r="G18" s="16">
        <f t="shared" si="1"/>
        <v>558.92999999999995</v>
      </c>
      <c r="H18" s="13">
        <f t="shared" si="2"/>
        <v>6117.0400000000009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si="3"/>
        <v>45274</v>
      </c>
      <c r="C19" s="15" t="s">
        <v>11</v>
      </c>
      <c r="D19" s="36">
        <v>1070.94</v>
      </c>
      <c r="E19" s="16">
        <f t="shared" si="0"/>
        <v>803.21</v>
      </c>
      <c r="F19" s="38">
        <v>267.73</v>
      </c>
      <c r="G19" s="16">
        <f t="shared" si="1"/>
        <v>267.73</v>
      </c>
      <c r="H19" s="13">
        <f t="shared" si="2"/>
        <v>6117.0400000000009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f t="shared" si="3"/>
        <v>45275</v>
      </c>
      <c r="C20" s="15" t="s">
        <v>11</v>
      </c>
      <c r="D20" s="36">
        <v>2057.0500000000002</v>
      </c>
      <c r="E20" s="16">
        <f t="shared" si="0"/>
        <v>1542.8000000000002</v>
      </c>
      <c r="F20" s="38">
        <v>514.25</v>
      </c>
      <c r="G20" s="16">
        <f t="shared" si="1"/>
        <v>514.25</v>
      </c>
      <c r="H20" s="13">
        <f t="shared" si="2"/>
        <v>6117.0400000000009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3"/>
        <v>45278</v>
      </c>
      <c r="C21" s="15" t="s">
        <v>11</v>
      </c>
      <c r="D21" s="36">
        <v>3010.32</v>
      </c>
      <c r="E21" s="16">
        <f t="shared" si="0"/>
        <v>2257.7700000000004</v>
      </c>
      <c r="F21" s="38">
        <v>752.55</v>
      </c>
      <c r="G21" s="16">
        <f t="shared" si="1"/>
        <v>752.55</v>
      </c>
      <c r="H21" s="13">
        <f t="shared" si="2"/>
        <v>6117.0400000000009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3"/>
        <v>45279</v>
      </c>
      <c r="C22" s="15" t="s">
        <v>11</v>
      </c>
      <c r="D22" s="36">
        <v>11717.31</v>
      </c>
      <c r="E22" s="16">
        <f t="shared" si="0"/>
        <v>8788.02</v>
      </c>
      <c r="F22" s="38">
        <v>2929.29</v>
      </c>
      <c r="G22" s="16">
        <f t="shared" si="1"/>
        <v>2929.29</v>
      </c>
      <c r="H22" s="13">
        <f t="shared" si="2"/>
        <v>6117.0400000000018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3"/>
        <v>45280</v>
      </c>
      <c r="C23" s="15" t="s">
        <v>11</v>
      </c>
      <c r="D23" s="36">
        <v>2938.83</v>
      </c>
      <c r="E23" s="16">
        <f t="shared" si="0"/>
        <v>2204.15</v>
      </c>
      <c r="F23" s="38">
        <v>734.68</v>
      </c>
      <c r="G23" s="16">
        <f t="shared" si="1"/>
        <v>734.68</v>
      </c>
      <c r="H23" s="13">
        <f t="shared" si="2"/>
        <v>6117.0400000000018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3"/>
        <v>45281</v>
      </c>
      <c r="C24" s="15" t="s">
        <v>11</v>
      </c>
      <c r="D24" s="36">
        <v>5819.2</v>
      </c>
      <c r="E24" s="16">
        <f t="shared" si="0"/>
        <v>4364.42</v>
      </c>
      <c r="F24" s="38">
        <v>1454.78</v>
      </c>
      <c r="G24" s="16">
        <f t="shared" si="1"/>
        <v>1454.78</v>
      </c>
      <c r="H24" s="13">
        <f t="shared" si="2"/>
        <v>6117.0400000000018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3"/>
        <v>45282</v>
      </c>
      <c r="C25" s="15" t="s">
        <v>11</v>
      </c>
      <c r="D25" s="36">
        <v>5158.21</v>
      </c>
      <c r="E25" s="16">
        <f t="shared" si="0"/>
        <v>3868.67</v>
      </c>
      <c r="F25" s="38">
        <v>1289.54</v>
      </c>
      <c r="G25" s="16">
        <f t="shared" si="1"/>
        <v>1289.54</v>
      </c>
      <c r="H25" s="13">
        <f t="shared" si="2"/>
        <v>6117.0400000000018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hidden="1" customHeight="1" x14ac:dyDescent="0.25">
      <c r="A26" s="2"/>
      <c r="B26" s="14">
        <f t="shared" si="3"/>
        <v>45285</v>
      </c>
      <c r="C26" s="15" t="s">
        <v>11</v>
      </c>
      <c r="D26" s="36">
        <v>0</v>
      </c>
      <c r="E26" s="16">
        <f t="shared" si="0"/>
        <v>0</v>
      </c>
      <c r="F26" s="38">
        <v>0</v>
      </c>
      <c r="G26" s="16">
        <f t="shared" si="1"/>
        <v>0</v>
      </c>
      <c r="H26" s="13">
        <f t="shared" si="2"/>
        <v>6117.0400000000018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3"/>
        <v>45286</v>
      </c>
      <c r="C27" s="15" t="s">
        <v>11</v>
      </c>
      <c r="D27" s="36">
        <v>2742.82</v>
      </c>
      <c r="E27" s="16">
        <f t="shared" si="0"/>
        <v>2057.15</v>
      </c>
      <c r="F27" s="38">
        <v>685.67</v>
      </c>
      <c r="G27" s="16">
        <f t="shared" si="1"/>
        <v>685.67</v>
      </c>
      <c r="H27" s="13">
        <f t="shared" si="2"/>
        <v>6117.0400000000018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3"/>
        <v>45287</v>
      </c>
      <c r="C28" s="15" t="s">
        <v>11</v>
      </c>
      <c r="D28" s="36">
        <v>5190.71</v>
      </c>
      <c r="E28" s="16">
        <f t="shared" si="0"/>
        <v>3893.06</v>
      </c>
      <c r="F28" s="38">
        <v>1297.6500000000001</v>
      </c>
      <c r="G28" s="16">
        <f t="shared" si="1"/>
        <v>1297.6500000000001</v>
      </c>
      <c r="H28" s="13">
        <f t="shared" si="2"/>
        <v>6117.0400000000027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3"/>
        <v>45288</v>
      </c>
      <c r="C29" s="15" t="s">
        <v>11</v>
      </c>
      <c r="D29" s="36">
        <v>2445.35</v>
      </c>
      <c r="E29" s="16">
        <f t="shared" si="0"/>
        <v>1834.0299999999997</v>
      </c>
      <c r="F29" s="38">
        <v>611.32000000000005</v>
      </c>
      <c r="G29" s="16">
        <f t="shared" si="1"/>
        <v>611.32000000000005</v>
      </c>
      <c r="H29" s="13">
        <f t="shared" si="2"/>
        <v>6117.0400000000027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f t="shared" si="3"/>
        <v>45289</v>
      </c>
      <c r="C30" s="15" t="s">
        <v>11</v>
      </c>
      <c r="D30" s="36">
        <v>7346.91</v>
      </c>
      <c r="E30" s="16">
        <f t="shared" si="0"/>
        <v>5510.24</v>
      </c>
      <c r="F30" s="38">
        <v>1836.67</v>
      </c>
      <c r="G30" s="16">
        <f t="shared" si="1"/>
        <v>1836.67</v>
      </c>
      <c r="H30" s="13">
        <f t="shared" si="2"/>
        <v>6117.0400000000027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39" t="s">
        <v>45</v>
      </c>
      <c r="B31" s="35">
        <v>45110</v>
      </c>
      <c r="C31" s="40" t="s">
        <v>18</v>
      </c>
      <c r="D31" s="36">
        <v>1368.23</v>
      </c>
      <c r="E31" s="16">
        <f t="shared" si="0"/>
        <v>1026.17</v>
      </c>
      <c r="F31" s="38">
        <v>342.06</v>
      </c>
      <c r="G31" s="36">
        <v>0</v>
      </c>
      <c r="H31" s="13">
        <f t="shared" si="2"/>
        <v>6459.1000000000031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39" t="s">
        <v>63</v>
      </c>
      <c r="B32" s="35">
        <v>45135</v>
      </c>
      <c r="C32" s="40" t="s">
        <v>18</v>
      </c>
      <c r="D32" s="41">
        <v>-470.4</v>
      </c>
      <c r="E32" s="42">
        <f t="shared" si="0"/>
        <v>-352.79999999999995</v>
      </c>
      <c r="F32" s="38">
        <v>-117.6</v>
      </c>
      <c r="G32" s="36">
        <v>0</v>
      </c>
      <c r="H32" s="13">
        <f t="shared" si="2"/>
        <v>6341.5000000000027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35">
        <v>45291</v>
      </c>
      <c r="C33" s="40" t="s">
        <v>18</v>
      </c>
      <c r="D33" s="36">
        <v>2103.4899999999998</v>
      </c>
      <c r="E33" s="16">
        <f t="shared" si="0"/>
        <v>1577.6174999999998</v>
      </c>
      <c r="F33" s="19">
        <f t="shared" ref="F33:F38" si="4">D33*25%</f>
        <v>525.87249999999995</v>
      </c>
      <c r="G33" s="36">
        <v>0</v>
      </c>
      <c r="H33" s="13">
        <f t="shared" si="2"/>
        <v>6867.3725000000031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35">
        <v>45291</v>
      </c>
      <c r="C34" s="40" t="s">
        <v>18</v>
      </c>
      <c r="D34" s="36">
        <v>409.82</v>
      </c>
      <c r="E34" s="16">
        <f t="shared" si="0"/>
        <v>307.36500000000001</v>
      </c>
      <c r="F34" s="19">
        <f t="shared" si="4"/>
        <v>102.455</v>
      </c>
      <c r="G34" s="36">
        <v>0</v>
      </c>
      <c r="H34" s="13">
        <f t="shared" si="2"/>
        <v>6969.8275000000031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35">
        <v>45291</v>
      </c>
      <c r="C35" s="40" t="s">
        <v>18</v>
      </c>
      <c r="D35" s="36">
        <v>371.25</v>
      </c>
      <c r="E35" s="16">
        <f t="shared" si="0"/>
        <v>278.4375</v>
      </c>
      <c r="F35" s="19">
        <f t="shared" si="4"/>
        <v>92.8125</v>
      </c>
      <c r="G35" s="36">
        <v>0</v>
      </c>
      <c r="H35" s="13">
        <f t="shared" si="2"/>
        <v>7062.6400000000031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5">
        <v>45291</v>
      </c>
      <c r="C36" s="40" t="s">
        <v>18</v>
      </c>
      <c r="D36" s="36">
        <v>874.69</v>
      </c>
      <c r="E36" s="16">
        <f t="shared" si="0"/>
        <v>656.01750000000004</v>
      </c>
      <c r="F36" s="19">
        <f t="shared" si="4"/>
        <v>218.67250000000001</v>
      </c>
      <c r="G36" s="36">
        <v>0</v>
      </c>
      <c r="H36" s="13">
        <f t="shared" si="2"/>
        <v>7281.3125000000027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5">
        <v>45291</v>
      </c>
      <c r="C37" s="40" t="s">
        <v>18</v>
      </c>
      <c r="D37" s="36">
        <v>182.77</v>
      </c>
      <c r="E37" s="16">
        <f t="shared" si="0"/>
        <v>137.07750000000001</v>
      </c>
      <c r="F37" s="19">
        <f t="shared" si="4"/>
        <v>45.692500000000003</v>
      </c>
      <c r="G37" s="36">
        <v>0</v>
      </c>
      <c r="H37" s="13">
        <f t="shared" si="2"/>
        <v>7327.0050000000028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14">
        <f>B30+(MOD(B30,7)=6)*2+1</f>
        <v>45292</v>
      </c>
      <c r="C38" s="15" t="s">
        <v>11</v>
      </c>
      <c r="D38" s="16"/>
      <c r="E38" s="16">
        <f t="shared" si="0"/>
        <v>0</v>
      </c>
      <c r="F38" s="19">
        <f t="shared" si="4"/>
        <v>0</v>
      </c>
      <c r="G38" s="16">
        <f>F38</f>
        <v>0</v>
      </c>
      <c r="H38" s="13">
        <f t="shared" si="2"/>
        <v>7327.0050000000028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9" t="s">
        <v>12</v>
      </c>
      <c r="C39" s="30"/>
      <c r="D39" s="31">
        <f t="shared" ref="D39:F39" si="5">SUM(D10:D38)</f>
        <v>115519.54000000005</v>
      </c>
      <c r="E39" s="31">
        <f t="shared" si="5"/>
        <v>86640.315000000002</v>
      </c>
      <c r="F39" s="31">
        <f t="shared" si="5"/>
        <v>28879.225000000009</v>
      </c>
      <c r="G39" s="16">
        <f>SUM(G10:G37)</f>
        <v>27669.260000000002</v>
      </c>
      <c r="H39" s="13">
        <f>H38</f>
        <v>7327.0050000000028</v>
      </c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43"/>
      <c r="B40" s="80" t="s">
        <v>13</v>
      </c>
      <c r="C40" s="57"/>
      <c r="D40" s="57"/>
      <c r="E40" s="57"/>
      <c r="F40" s="57"/>
      <c r="G40" s="57"/>
      <c r="H40" s="81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43"/>
      <c r="B41" s="76" t="s">
        <v>64</v>
      </c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3" customHeight="1" x14ac:dyDescent="0.25">
      <c r="A42" s="43"/>
      <c r="B42" s="73" t="s">
        <v>65</v>
      </c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3.75" customHeight="1" x14ac:dyDescent="0.25">
      <c r="A43" s="43"/>
      <c r="B43" s="73" t="s">
        <v>66</v>
      </c>
      <c r="C43" s="74"/>
      <c r="D43" s="74"/>
      <c r="E43" s="74"/>
      <c r="F43" s="74"/>
      <c r="G43" s="74"/>
      <c r="H43" s="75"/>
      <c r="I43" s="4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43"/>
      <c r="B44" s="76"/>
      <c r="C44" s="74"/>
      <c r="D44" s="74"/>
      <c r="E44" s="74"/>
      <c r="F44" s="74"/>
      <c r="G44" s="74"/>
      <c r="H44" s="75"/>
      <c r="I44" s="4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43"/>
      <c r="B45" s="77"/>
      <c r="C45" s="78"/>
      <c r="D45" s="78"/>
      <c r="E45" s="78"/>
      <c r="F45" s="78"/>
      <c r="G45" s="78"/>
      <c r="H45" s="79"/>
      <c r="I45" s="44"/>
      <c r="J45" s="2"/>
      <c r="K45" s="2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45"/>
      <c r="C46" s="45"/>
      <c r="D46" s="45"/>
      <c r="E46" s="45"/>
      <c r="F46" s="45"/>
      <c r="G46" s="45"/>
      <c r="H46" s="4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3:H43"/>
    <mergeCell ref="B44:H44"/>
    <mergeCell ref="B45:H45"/>
    <mergeCell ref="B7:H7"/>
    <mergeCell ref="B9:G9"/>
    <mergeCell ref="B40:H40"/>
    <mergeCell ref="B41:H41"/>
    <mergeCell ref="B42:H42"/>
  </mergeCells>
  <pageMargins left="0.7" right="0.7" top="0.75" bottom="0.75" header="0" footer="0"/>
  <pageSetup paperSize="9" orientation="portrait"/>
  <colBreaks count="2" manualBreakCount="2">
    <brk man="1"/>
    <brk id="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H7" zoomScaleNormal="100" workbookViewId="0">
      <selection activeCell="L44" sqref="L4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67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68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81</v>
      </c>
      <c r="C9" s="55"/>
      <c r="D9" s="55"/>
      <c r="E9" s="55"/>
      <c r="F9" s="55"/>
      <c r="G9" s="55"/>
      <c r="H9" s="13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45294</v>
      </c>
      <c r="C10" s="15" t="s">
        <v>11</v>
      </c>
      <c r="D10" s="36">
        <v>31414.400000000001</v>
      </c>
      <c r="E10" s="36">
        <f t="shared" ref="E10:E38" si="0">D10-F10</f>
        <v>23561.050000000003</v>
      </c>
      <c r="F10" s="36">
        <v>7853.35</v>
      </c>
      <c r="G10" s="36">
        <f t="shared" ref="G10:G30" si="1">F10</f>
        <v>7853.35</v>
      </c>
      <c r="H10" s="13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0" si="3">B10+(MOD(B10,7)=6)*2+1</f>
        <v>45295</v>
      </c>
      <c r="C11" s="15" t="s">
        <v>11</v>
      </c>
      <c r="D11" s="36">
        <v>12613.92</v>
      </c>
      <c r="E11" s="36">
        <f t="shared" si="0"/>
        <v>9460.4700000000012</v>
      </c>
      <c r="F11" s="37">
        <v>3153.45</v>
      </c>
      <c r="G11" s="36">
        <f t="shared" si="1"/>
        <v>3153.45</v>
      </c>
      <c r="H11" s="13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45296</v>
      </c>
      <c r="C12" s="15" t="s">
        <v>11</v>
      </c>
      <c r="D12" s="36">
        <v>19088.830000000002</v>
      </c>
      <c r="E12" s="36">
        <f t="shared" si="0"/>
        <v>14316.7</v>
      </c>
      <c r="F12" s="37">
        <v>4772.13</v>
      </c>
      <c r="G12" s="36">
        <f t="shared" si="1"/>
        <v>4772.13</v>
      </c>
      <c r="H12" s="13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45299</v>
      </c>
      <c r="C13" s="15" t="s">
        <v>11</v>
      </c>
      <c r="D13" s="36">
        <v>24692.13</v>
      </c>
      <c r="E13" s="36">
        <f t="shared" si="0"/>
        <v>18519.170000000002</v>
      </c>
      <c r="F13" s="37">
        <v>6172.96</v>
      </c>
      <c r="G13" s="36">
        <f t="shared" si="1"/>
        <v>6172.96</v>
      </c>
      <c r="H13" s="13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45300</v>
      </c>
      <c r="C14" s="15" t="s">
        <v>11</v>
      </c>
      <c r="D14" s="36">
        <v>48886.01</v>
      </c>
      <c r="E14" s="36">
        <f t="shared" si="0"/>
        <v>36664.67</v>
      </c>
      <c r="F14" s="37">
        <v>12221.34</v>
      </c>
      <c r="G14" s="36">
        <f t="shared" si="1"/>
        <v>12221.34</v>
      </c>
      <c r="H14" s="13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45301</v>
      </c>
      <c r="C15" s="15" t="s">
        <v>11</v>
      </c>
      <c r="D15" s="36">
        <v>32361.19</v>
      </c>
      <c r="E15" s="36">
        <f t="shared" si="0"/>
        <v>24270.98</v>
      </c>
      <c r="F15" s="38">
        <v>8090.21</v>
      </c>
      <c r="G15" s="36">
        <f t="shared" si="1"/>
        <v>8090.21</v>
      </c>
      <c r="H15" s="13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45302</v>
      </c>
      <c r="C16" s="15" t="s">
        <v>11</v>
      </c>
      <c r="D16" s="36">
        <v>43235.74</v>
      </c>
      <c r="E16" s="36">
        <f t="shared" si="0"/>
        <v>32426.92</v>
      </c>
      <c r="F16" s="38">
        <v>10808.82</v>
      </c>
      <c r="G16" s="36">
        <f t="shared" si="1"/>
        <v>10808.82</v>
      </c>
      <c r="H16" s="13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45303</v>
      </c>
      <c r="C17" s="15" t="s">
        <v>11</v>
      </c>
      <c r="D17" s="36">
        <v>22798.2</v>
      </c>
      <c r="E17" s="36">
        <f t="shared" si="0"/>
        <v>17098.73</v>
      </c>
      <c r="F17" s="38">
        <v>5699.47</v>
      </c>
      <c r="G17" s="36">
        <f t="shared" si="1"/>
        <v>5699.47</v>
      </c>
      <c r="H17" s="13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45306</v>
      </c>
      <c r="C18" s="15" t="s">
        <v>11</v>
      </c>
      <c r="D18" s="36">
        <v>31371.07</v>
      </c>
      <c r="E18" s="36">
        <f t="shared" si="0"/>
        <v>23528.38</v>
      </c>
      <c r="F18" s="38">
        <v>7842.69</v>
      </c>
      <c r="G18" s="36">
        <f t="shared" si="1"/>
        <v>7842.69</v>
      </c>
      <c r="H18" s="13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45307</v>
      </c>
      <c r="C19" s="15" t="s">
        <v>11</v>
      </c>
      <c r="D19" s="36">
        <v>49198.89</v>
      </c>
      <c r="E19" s="36">
        <f t="shared" si="0"/>
        <v>36899.31</v>
      </c>
      <c r="F19" s="38">
        <v>12299.58</v>
      </c>
      <c r="G19" s="36">
        <f t="shared" si="1"/>
        <v>12299.58</v>
      </c>
      <c r="H19" s="13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45308</v>
      </c>
      <c r="C20" s="15" t="s">
        <v>11</v>
      </c>
      <c r="D20" s="36">
        <v>24263.4</v>
      </c>
      <c r="E20" s="36">
        <f t="shared" si="0"/>
        <v>18197.620000000003</v>
      </c>
      <c r="F20" s="38">
        <v>6065.78</v>
      </c>
      <c r="G20" s="36">
        <f t="shared" si="1"/>
        <v>6065.78</v>
      </c>
      <c r="H20" s="13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45309</v>
      </c>
      <c r="C21" s="15" t="s">
        <v>11</v>
      </c>
      <c r="D21" s="36">
        <v>19537.77</v>
      </c>
      <c r="E21" s="36">
        <f t="shared" si="0"/>
        <v>14653.37</v>
      </c>
      <c r="F21" s="38">
        <v>4884.3999999999996</v>
      </c>
      <c r="G21" s="36">
        <f t="shared" si="1"/>
        <v>4884.3999999999996</v>
      </c>
      <c r="H21" s="13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45310</v>
      </c>
      <c r="C22" s="15" t="s">
        <v>11</v>
      </c>
      <c r="D22" s="36">
        <v>25814.11</v>
      </c>
      <c r="E22" s="36">
        <f t="shared" si="0"/>
        <v>19360.66</v>
      </c>
      <c r="F22" s="38">
        <v>6453.45</v>
      </c>
      <c r="G22" s="36">
        <f t="shared" si="1"/>
        <v>6453.45</v>
      </c>
      <c r="H22" s="13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45313</v>
      </c>
      <c r="C23" s="15" t="s">
        <v>11</v>
      </c>
      <c r="D23" s="36">
        <v>15364.87</v>
      </c>
      <c r="E23" s="36">
        <f t="shared" si="0"/>
        <v>11523.7</v>
      </c>
      <c r="F23" s="38">
        <v>3841.17</v>
      </c>
      <c r="G23" s="36">
        <f t="shared" si="1"/>
        <v>3841.17</v>
      </c>
      <c r="H23" s="13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45314</v>
      </c>
      <c r="C24" s="15" t="s">
        <v>11</v>
      </c>
      <c r="D24" s="36">
        <v>35577.279999999999</v>
      </c>
      <c r="E24" s="36">
        <f t="shared" si="0"/>
        <v>26683.07</v>
      </c>
      <c r="F24" s="38">
        <v>8894.2099999999991</v>
      </c>
      <c r="G24" s="36">
        <f t="shared" si="1"/>
        <v>8894.2099999999991</v>
      </c>
      <c r="H24" s="13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45315</v>
      </c>
      <c r="C25" s="15" t="s">
        <v>11</v>
      </c>
      <c r="D25" s="36">
        <v>23146.15</v>
      </c>
      <c r="E25" s="36">
        <f t="shared" si="0"/>
        <v>17359.690000000002</v>
      </c>
      <c r="F25" s="38">
        <v>5786.46</v>
      </c>
      <c r="G25" s="36">
        <f t="shared" si="1"/>
        <v>5786.46</v>
      </c>
      <c r="H25" s="13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45316</v>
      </c>
      <c r="C26" s="15" t="s">
        <v>11</v>
      </c>
      <c r="D26" s="36">
        <v>24576.28</v>
      </c>
      <c r="E26" s="36">
        <f t="shared" si="0"/>
        <v>18432.309999999998</v>
      </c>
      <c r="F26" s="38">
        <v>6143.97</v>
      </c>
      <c r="G26" s="36">
        <f t="shared" si="1"/>
        <v>6143.97</v>
      </c>
      <c r="H26" s="13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45317</v>
      </c>
      <c r="C27" s="15" t="s">
        <v>11</v>
      </c>
      <c r="D27" s="36">
        <v>36882.080000000002</v>
      </c>
      <c r="E27" s="36">
        <f t="shared" si="0"/>
        <v>27661.700000000004</v>
      </c>
      <c r="F27" s="38">
        <v>9220.3799999999992</v>
      </c>
      <c r="G27" s="36">
        <f t="shared" si="1"/>
        <v>9220.3799999999992</v>
      </c>
      <c r="H27" s="13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45320</v>
      </c>
      <c r="C28" s="15" t="s">
        <v>11</v>
      </c>
      <c r="D28" s="36">
        <v>22213.61</v>
      </c>
      <c r="E28" s="36">
        <f t="shared" si="0"/>
        <v>16660.3</v>
      </c>
      <c r="F28" s="38">
        <v>5553.31</v>
      </c>
      <c r="G28" s="36">
        <f t="shared" si="1"/>
        <v>5553.31</v>
      </c>
      <c r="H28" s="13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35">
        <f t="shared" si="3"/>
        <v>45321</v>
      </c>
      <c r="C29" s="15" t="s">
        <v>11</v>
      </c>
      <c r="D29" s="36">
        <v>109703.54</v>
      </c>
      <c r="E29" s="36">
        <f t="shared" si="0"/>
        <v>82277.989999999991</v>
      </c>
      <c r="F29" s="38">
        <v>27425.55</v>
      </c>
      <c r="G29" s="36">
        <f t="shared" si="1"/>
        <v>27425.55</v>
      </c>
      <c r="H29" s="13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35">
        <f t="shared" si="3"/>
        <v>45322</v>
      </c>
      <c r="C30" s="15" t="s">
        <v>11</v>
      </c>
      <c r="D30" s="36">
        <v>165300.51</v>
      </c>
      <c r="E30" s="36">
        <f t="shared" si="0"/>
        <v>123976.03</v>
      </c>
      <c r="F30" s="38">
        <v>41324.480000000003</v>
      </c>
      <c r="G30" s="36">
        <f t="shared" si="1"/>
        <v>41324.480000000003</v>
      </c>
      <c r="H30" s="13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39"/>
      <c r="B31" s="35">
        <v>45322</v>
      </c>
      <c r="C31" s="40" t="s">
        <v>18</v>
      </c>
      <c r="D31" s="36">
        <v>533.84</v>
      </c>
      <c r="E31" s="36">
        <f t="shared" si="0"/>
        <v>400.38</v>
      </c>
      <c r="F31" s="38">
        <v>133.46</v>
      </c>
      <c r="G31" s="36">
        <v>0</v>
      </c>
      <c r="H31" s="13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39"/>
      <c r="B32" s="35">
        <v>45322</v>
      </c>
      <c r="C32" s="40" t="s">
        <v>18</v>
      </c>
      <c r="D32" s="42">
        <v>3354.13</v>
      </c>
      <c r="E32" s="42">
        <f t="shared" si="0"/>
        <v>2515.6000000000004</v>
      </c>
      <c r="F32" s="38">
        <v>838.53</v>
      </c>
      <c r="G32" s="36">
        <v>0</v>
      </c>
      <c r="H32" s="13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35">
        <v>45291</v>
      </c>
      <c r="C33" s="40" t="s">
        <v>18</v>
      </c>
      <c r="D33" s="36"/>
      <c r="E33" s="36">
        <f t="shared" si="0"/>
        <v>0</v>
      </c>
      <c r="F33" s="38"/>
      <c r="G33" s="36">
        <v>0</v>
      </c>
      <c r="H33" s="13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35">
        <v>45291</v>
      </c>
      <c r="C34" s="40" t="s">
        <v>18</v>
      </c>
      <c r="D34" s="36"/>
      <c r="E34" s="36">
        <f t="shared" si="0"/>
        <v>0</v>
      </c>
      <c r="F34" s="38"/>
      <c r="G34" s="36">
        <v>0</v>
      </c>
      <c r="H34" s="13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35">
        <v>45291</v>
      </c>
      <c r="C35" s="40" t="s">
        <v>18</v>
      </c>
      <c r="D35" s="36"/>
      <c r="E35" s="36">
        <f t="shared" si="0"/>
        <v>0</v>
      </c>
      <c r="F35" s="38"/>
      <c r="G35" s="36">
        <v>0</v>
      </c>
      <c r="H35" s="13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35">
        <v>45291</v>
      </c>
      <c r="C36" s="40" t="s">
        <v>18</v>
      </c>
      <c r="D36" s="36"/>
      <c r="E36" s="36">
        <f t="shared" si="0"/>
        <v>0</v>
      </c>
      <c r="F36" s="38"/>
      <c r="G36" s="36">
        <v>0</v>
      </c>
      <c r="H36" s="13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35">
        <v>45291</v>
      </c>
      <c r="C37" s="40" t="s">
        <v>18</v>
      </c>
      <c r="D37" s="36"/>
      <c r="E37" s="36">
        <f t="shared" si="0"/>
        <v>0</v>
      </c>
      <c r="F37" s="38"/>
      <c r="G37" s="36">
        <v>0</v>
      </c>
      <c r="H37" s="13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35">
        <f>B30+(MOD(B30,7)=6)*2+1</f>
        <v>45323</v>
      </c>
      <c r="C38" s="15" t="s">
        <v>11</v>
      </c>
      <c r="D38" s="36"/>
      <c r="E38" s="36">
        <f t="shared" si="0"/>
        <v>0</v>
      </c>
      <c r="F38" s="38">
        <f t="shared" ref="F38" si="4">D38*25%</f>
        <v>0</v>
      </c>
      <c r="G38" s="36">
        <f>F38</f>
        <v>0</v>
      </c>
      <c r="H38" s="13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9" t="s">
        <v>12</v>
      </c>
      <c r="C39" s="30"/>
      <c r="D39" s="31">
        <f t="shared" ref="D39:E39" si="5">SUM(D10:D38)</f>
        <v>821927.95000000019</v>
      </c>
      <c r="E39" s="31">
        <f t="shared" si="5"/>
        <v>616448.79999999993</v>
      </c>
      <c r="F39" s="31">
        <f>SUM(F10:F38)</f>
        <v>205479.15</v>
      </c>
      <c r="G39" s="36">
        <f>SUM(G10:G37)</f>
        <v>204507.16</v>
      </c>
      <c r="H39" s="13">
        <f>H38</f>
        <v>8299.0000000000018</v>
      </c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43"/>
      <c r="B40" s="80" t="s">
        <v>13</v>
      </c>
      <c r="C40" s="57"/>
      <c r="D40" s="57"/>
      <c r="E40" s="57"/>
      <c r="F40" s="57"/>
      <c r="G40" s="57"/>
      <c r="H40" s="81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43"/>
      <c r="B41" s="76" t="s">
        <v>69</v>
      </c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43"/>
      <c r="B42" s="73"/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43"/>
      <c r="B43" s="73"/>
      <c r="C43" s="74"/>
      <c r="D43" s="74"/>
      <c r="E43" s="74"/>
      <c r="F43" s="74"/>
      <c r="G43" s="74"/>
      <c r="H43" s="75"/>
      <c r="I43" s="4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43"/>
      <c r="B44" s="76"/>
      <c r="C44" s="74"/>
      <c r="D44" s="74"/>
      <c r="E44" s="74"/>
      <c r="F44" s="74"/>
      <c r="G44" s="74"/>
      <c r="H44" s="75"/>
      <c r="I44" s="4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43"/>
      <c r="B45" s="77"/>
      <c r="C45" s="78"/>
      <c r="D45" s="78"/>
      <c r="E45" s="78"/>
      <c r="F45" s="78"/>
      <c r="G45" s="78"/>
      <c r="H45" s="79"/>
      <c r="I45" s="44"/>
      <c r="J45" s="2"/>
      <c r="K45" s="2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45"/>
      <c r="C46" s="45"/>
      <c r="D46" s="45"/>
      <c r="E46" s="45"/>
      <c r="F46" s="45"/>
      <c r="G46" s="45"/>
      <c r="H46" s="4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B40" sqref="B40:H4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70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71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80</v>
      </c>
      <c r="C9" s="55"/>
      <c r="D9" s="55"/>
      <c r="E9" s="55"/>
      <c r="F9" s="55"/>
      <c r="G9" s="55"/>
      <c r="H9" s="13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45323</v>
      </c>
      <c r="C10" s="15" t="s">
        <v>11</v>
      </c>
      <c r="D10" s="36">
        <v>573872.93000000005</v>
      </c>
      <c r="E10" s="36">
        <f t="shared" ref="E10:E36" si="0">D10-F10</f>
        <v>430406.80000000005</v>
      </c>
      <c r="F10" s="36">
        <v>143466.13</v>
      </c>
      <c r="G10" s="36">
        <f t="shared" ref="G10:G28" si="1">F10</f>
        <v>143466.13</v>
      </c>
      <c r="H10" s="13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28" si="3">B10+(MOD(B10,7)=6)*2+1</f>
        <v>45324</v>
      </c>
      <c r="C11" s="15" t="s">
        <v>11</v>
      </c>
      <c r="D11" s="36">
        <v>18568.32</v>
      </c>
      <c r="E11" s="36">
        <f t="shared" si="0"/>
        <v>13926.36</v>
      </c>
      <c r="F11" s="37">
        <v>4641.96</v>
      </c>
      <c r="G11" s="36">
        <f t="shared" si="1"/>
        <v>4641.96</v>
      </c>
      <c r="H11" s="13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45327</v>
      </c>
      <c r="C12" s="15" t="s">
        <v>11</v>
      </c>
      <c r="D12" s="36">
        <v>7536.63</v>
      </c>
      <c r="E12" s="36">
        <f t="shared" si="0"/>
        <v>5652.5300000000007</v>
      </c>
      <c r="F12" s="37">
        <v>1884.1</v>
      </c>
      <c r="G12" s="36">
        <f t="shared" si="1"/>
        <v>1884.1</v>
      </c>
      <c r="H12" s="13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45328</v>
      </c>
      <c r="C13" s="15" t="s">
        <v>11</v>
      </c>
      <c r="D13" s="36">
        <v>18831.560000000001</v>
      </c>
      <c r="E13" s="36">
        <f t="shared" si="0"/>
        <v>14123.830000000002</v>
      </c>
      <c r="F13" s="37">
        <v>4707.7299999999996</v>
      </c>
      <c r="G13" s="36">
        <f t="shared" si="1"/>
        <v>4707.7299999999996</v>
      </c>
      <c r="H13" s="13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45329</v>
      </c>
      <c r="C14" s="15" t="s">
        <v>11</v>
      </c>
      <c r="D14" s="36">
        <v>9398.58</v>
      </c>
      <c r="E14" s="36">
        <f t="shared" si="0"/>
        <v>7049.03</v>
      </c>
      <c r="F14" s="37">
        <v>2349.5500000000002</v>
      </c>
      <c r="G14" s="36">
        <f t="shared" si="1"/>
        <v>2349.5500000000002</v>
      </c>
      <c r="H14" s="13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45330</v>
      </c>
      <c r="C15" s="15" t="s">
        <v>11</v>
      </c>
      <c r="D15" s="36">
        <v>9384.84</v>
      </c>
      <c r="E15" s="36">
        <f t="shared" si="0"/>
        <v>7038.74</v>
      </c>
      <c r="F15" s="38">
        <v>2346.1</v>
      </c>
      <c r="G15" s="36">
        <f t="shared" si="1"/>
        <v>2346.1</v>
      </c>
      <c r="H15" s="13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45331</v>
      </c>
      <c r="C16" s="15" t="s">
        <v>11</v>
      </c>
      <c r="D16" s="36">
        <v>8032.44</v>
      </c>
      <c r="E16" s="36">
        <f t="shared" si="0"/>
        <v>6024.42</v>
      </c>
      <c r="F16" s="38">
        <v>2008.02</v>
      </c>
      <c r="G16" s="36">
        <f t="shared" si="1"/>
        <v>2008.02</v>
      </c>
      <c r="H16" s="13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v>45336</v>
      </c>
      <c r="C17" s="15" t="s">
        <v>11</v>
      </c>
      <c r="D17" s="36">
        <v>9463.2000000000007</v>
      </c>
      <c r="E17" s="36">
        <f t="shared" si="0"/>
        <v>7097.4900000000007</v>
      </c>
      <c r="F17" s="38">
        <v>2365.71</v>
      </c>
      <c r="G17" s="36">
        <f t="shared" si="1"/>
        <v>2365.71</v>
      </c>
      <c r="H17" s="13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45337</v>
      </c>
      <c r="C18" s="15" t="s">
        <v>11</v>
      </c>
      <c r="D18" s="36">
        <v>15818.87</v>
      </c>
      <c r="E18" s="36">
        <f t="shared" si="0"/>
        <v>11864.25</v>
      </c>
      <c r="F18" s="38">
        <v>3954.62</v>
      </c>
      <c r="G18" s="36">
        <f t="shared" si="1"/>
        <v>3954.62</v>
      </c>
      <c r="H18" s="13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45338</v>
      </c>
      <c r="C19" s="15" t="s">
        <v>11</v>
      </c>
      <c r="D19" s="36">
        <v>6276.29</v>
      </c>
      <c r="E19" s="36">
        <f t="shared" si="0"/>
        <v>4707.28</v>
      </c>
      <c r="F19" s="38">
        <v>1569.01</v>
      </c>
      <c r="G19" s="36">
        <f t="shared" si="1"/>
        <v>1569.01</v>
      </c>
      <c r="H19" s="13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45341</v>
      </c>
      <c r="C20" s="15" t="s">
        <v>11</v>
      </c>
      <c r="D20" s="36">
        <v>6731.12</v>
      </c>
      <c r="E20" s="36">
        <f t="shared" si="0"/>
        <v>5048.3899999999994</v>
      </c>
      <c r="F20" s="38">
        <v>1682.73</v>
      </c>
      <c r="G20" s="36">
        <f t="shared" si="1"/>
        <v>1682.73</v>
      </c>
      <c r="H20" s="13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45342</v>
      </c>
      <c r="C21" s="15" t="s">
        <v>11</v>
      </c>
      <c r="D21" s="36">
        <v>16028.12</v>
      </c>
      <c r="E21" s="36">
        <f t="shared" si="0"/>
        <v>12021.230000000001</v>
      </c>
      <c r="F21" s="38">
        <v>4006.89</v>
      </c>
      <c r="G21" s="36">
        <f t="shared" si="1"/>
        <v>4006.89</v>
      </c>
      <c r="H21" s="13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45343</v>
      </c>
      <c r="C22" s="15" t="s">
        <v>11</v>
      </c>
      <c r="D22" s="36">
        <v>6875.96</v>
      </c>
      <c r="E22" s="36">
        <f t="shared" si="0"/>
        <v>5157.0200000000004</v>
      </c>
      <c r="F22" s="38">
        <v>1718.94</v>
      </c>
      <c r="G22" s="36">
        <f t="shared" si="1"/>
        <v>1718.94</v>
      </c>
      <c r="H22" s="13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45344</v>
      </c>
      <c r="C23" s="15" t="s">
        <v>11</v>
      </c>
      <c r="D23" s="36">
        <v>5878.03</v>
      </c>
      <c r="E23" s="36">
        <f t="shared" si="0"/>
        <v>4408.57</v>
      </c>
      <c r="F23" s="38">
        <v>1469.46</v>
      </c>
      <c r="G23" s="36">
        <f t="shared" si="1"/>
        <v>1469.46</v>
      </c>
      <c r="H23" s="13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45345</v>
      </c>
      <c r="C24" s="15" t="s">
        <v>11</v>
      </c>
      <c r="D24" s="36">
        <v>5561.21</v>
      </c>
      <c r="E24" s="36">
        <f t="shared" si="0"/>
        <v>4170.95</v>
      </c>
      <c r="F24" s="38">
        <v>1390.26</v>
      </c>
      <c r="G24" s="36">
        <f t="shared" si="1"/>
        <v>1390.26</v>
      </c>
      <c r="H24" s="13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45348</v>
      </c>
      <c r="C25" s="15" t="s">
        <v>11</v>
      </c>
      <c r="D25" s="36">
        <v>6319.6</v>
      </c>
      <c r="E25" s="36">
        <f t="shared" si="0"/>
        <v>4739.7400000000007</v>
      </c>
      <c r="F25" s="38">
        <v>1579.86</v>
      </c>
      <c r="G25" s="36">
        <f t="shared" si="1"/>
        <v>1579.86</v>
      </c>
      <c r="H25" s="13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45349</v>
      </c>
      <c r="C26" s="15" t="s">
        <v>11</v>
      </c>
      <c r="D26" s="36">
        <v>13254.87</v>
      </c>
      <c r="E26" s="36">
        <f t="shared" si="0"/>
        <v>9941.3100000000013</v>
      </c>
      <c r="F26" s="38">
        <v>3313.56</v>
      </c>
      <c r="G26" s="36">
        <f t="shared" si="1"/>
        <v>3313.56</v>
      </c>
      <c r="H26" s="13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45350</v>
      </c>
      <c r="C27" s="15" t="s">
        <v>11</v>
      </c>
      <c r="D27" s="36">
        <v>8751.2000000000007</v>
      </c>
      <c r="E27" s="36">
        <f t="shared" si="0"/>
        <v>6563.4900000000007</v>
      </c>
      <c r="F27" s="38">
        <v>2187.71</v>
      </c>
      <c r="G27" s="36">
        <f t="shared" si="1"/>
        <v>2187.71</v>
      </c>
      <c r="H27" s="13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45351</v>
      </c>
      <c r="C28" s="15" t="s">
        <v>11</v>
      </c>
      <c r="D28" s="36">
        <v>31120.27</v>
      </c>
      <c r="E28" s="36">
        <f t="shared" si="0"/>
        <v>23340.57</v>
      </c>
      <c r="F28" s="38">
        <v>7779.7</v>
      </c>
      <c r="G28" s="36">
        <f t="shared" si="1"/>
        <v>7779.7</v>
      </c>
      <c r="H28" s="13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 t="s">
        <v>45</v>
      </c>
      <c r="B29" s="35">
        <v>45338</v>
      </c>
      <c r="C29" s="40" t="s">
        <v>73</v>
      </c>
      <c r="D29" s="36">
        <v>0</v>
      </c>
      <c r="E29" s="36">
        <f t="shared" si="0"/>
        <v>0</v>
      </c>
      <c r="F29" s="38">
        <v>0</v>
      </c>
      <c r="G29" s="36">
        <f>6117.04+1209.97</f>
        <v>7327.01</v>
      </c>
      <c r="H29" s="13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9" t="s">
        <v>63</v>
      </c>
      <c r="B30" s="35">
        <v>45345</v>
      </c>
      <c r="C30" s="40" t="s">
        <v>72</v>
      </c>
      <c r="D30" s="42">
        <v>-90.98</v>
      </c>
      <c r="E30" s="42">
        <f t="shared" si="0"/>
        <v>-89.160000000000011</v>
      </c>
      <c r="F30" s="38">
        <v>-1.82</v>
      </c>
      <c r="G30" s="36">
        <v>0</v>
      </c>
      <c r="H30" s="13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35">
        <v>45291</v>
      </c>
      <c r="C31" s="40" t="s">
        <v>18</v>
      </c>
      <c r="D31" s="36"/>
      <c r="E31" s="36">
        <f t="shared" si="0"/>
        <v>0</v>
      </c>
      <c r="F31" s="38"/>
      <c r="G31" s="36">
        <v>0</v>
      </c>
      <c r="H31" s="13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35">
        <v>45291</v>
      </c>
      <c r="C32" s="40" t="s">
        <v>18</v>
      </c>
      <c r="D32" s="36"/>
      <c r="E32" s="36">
        <f t="shared" si="0"/>
        <v>0</v>
      </c>
      <c r="F32" s="38"/>
      <c r="G32" s="36">
        <v>0</v>
      </c>
      <c r="H32" s="13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35">
        <v>45291</v>
      </c>
      <c r="C33" s="40" t="s">
        <v>18</v>
      </c>
      <c r="D33" s="36"/>
      <c r="E33" s="36">
        <f t="shared" si="0"/>
        <v>0</v>
      </c>
      <c r="F33" s="38"/>
      <c r="G33" s="36">
        <v>0</v>
      </c>
      <c r="H33" s="13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35">
        <v>45291</v>
      </c>
      <c r="C34" s="40" t="s">
        <v>18</v>
      </c>
      <c r="D34" s="36"/>
      <c r="E34" s="36">
        <f t="shared" si="0"/>
        <v>0</v>
      </c>
      <c r="F34" s="38"/>
      <c r="G34" s="36">
        <v>0</v>
      </c>
      <c r="H34" s="13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35">
        <v>45291</v>
      </c>
      <c r="C35" s="40" t="s">
        <v>18</v>
      </c>
      <c r="D35" s="36"/>
      <c r="E35" s="36">
        <f t="shared" si="0"/>
        <v>0</v>
      </c>
      <c r="F35" s="38"/>
      <c r="G35" s="36">
        <v>0</v>
      </c>
      <c r="H35" s="13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35" t="e">
        <f>#REF!+(MOD(#REF!,7)=6)*2+1</f>
        <v>#REF!</v>
      </c>
      <c r="C36" s="15" t="s">
        <v>11</v>
      </c>
      <c r="D36" s="36"/>
      <c r="E36" s="36">
        <f t="shared" si="0"/>
        <v>0</v>
      </c>
      <c r="F36" s="38">
        <f t="shared" ref="F36" si="4">D36*25%</f>
        <v>0</v>
      </c>
      <c r="G36" s="36">
        <f>F36</f>
        <v>0</v>
      </c>
      <c r="H36" s="13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9" t="s">
        <v>12</v>
      </c>
      <c r="C37" s="30"/>
      <c r="D37" s="31">
        <f>SUM(D10:D36)</f>
        <v>777613.05999999982</v>
      </c>
      <c r="E37" s="31">
        <f>SUM(E10:E36)</f>
        <v>583192.84</v>
      </c>
      <c r="F37" s="31">
        <f>SUM(F10:F36)</f>
        <v>194420.22</v>
      </c>
      <c r="G37" s="36">
        <f>SUM(G10:G35)</f>
        <v>201749.05000000002</v>
      </c>
      <c r="H37" s="13">
        <f>+H36</f>
        <v>970.16999999999973</v>
      </c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80" t="s">
        <v>13</v>
      </c>
      <c r="C38" s="57"/>
      <c r="D38" s="57"/>
      <c r="E38" s="57"/>
      <c r="F38" s="57"/>
      <c r="G38" s="57"/>
      <c r="H38" s="81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43"/>
      <c r="B39" s="76" t="s">
        <v>74</v>
      </c>
      <c r="C39" s="74"/>
      <c r="D39" s="74"/>
      <c r="E39" s="74"/>
      <c r="F39" s="74"/>
      <c r="G39" s="74"/>
      <c r="H39" s="75"/>
      <c r="I39" s="4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43"/>
      <c r="B40" s="73" t="s">
        <v>75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43"/>
      <c r="B41" s="73" t="s">
        <v>76</v>
      </c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43"/>
      <c r="B42" s="76"/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43"/>
      <c r="B43" s="77"/>
      <c r="C43" s="78"/>
      <c r="D43" s="78"/>
      <c r="E43" s="78"/>
      <c r="F43" s="78"/>
      <c r="G43" s="78"/>
      <c r="H43" s="79"/>
      <c r="I43" s="44"/>
      <c r="J43" s="2"/>
      <c r="K43" s="2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45"/>
      <c r="C44" s="45"/>
      <c r="D44" s="45"/>
      <c r="E44" s="45"/>
      <c r="F44" s="45"/>
      <c r="G44" s="45"/>
      <c r="H44" s="4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12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H30" sqref="H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78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79</v>
      </c>
      <c r="C9" s="55"/>
      <c r="D9" s="55"/>
      <c r="E9" s="55"/>
      <c r="F9" s="55"/>
      <c r="G9" s="55"/>
      <c r="H9" s="13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45352</v>
      </c>
      <c r="C10" s="15" t="s">
        <v>11</v>
      </c>
      <c r="D10" s="36">
        <v>80869.320000000007</v>
      </c>
      <c r="E10" s="36">
        <f t="shared" ref="E10:E36" si="0">D10-F10</f>
        <v>60652.920000000006</v>
      </c>
      <c r="F10" s="36">
        <v>20216.400000000001</v>
      </c>
      <c r="G10" s="36">
        <f t="shared" ref="G10:G36" si="1">F10</f>
        <v>20216.400000000001</v>
      </c>
      <c r="H10" s="13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6" si="3">B10+(MOD(B10,7)=6)*2+1</f>
        <v>45355</v>
      </c>
      <c r="C11" s="15" t="s">
        <v>11</v>
      </c>
      <c r="D11" s="36">
        <v>8256.35</v>
      </c>
      <c r="E11" s="36">
        <f t="shared" si="0"/>
        <v>6192.35</v>
      </c>
      <c r="F11" s="37">
        <v>2064</v>
      </c>
      <c r="G11" s="36">
        <f t="shared" si="1"/>
        <v>2064</v>
      </c>
      <c r="H11" s="13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45356</v>
      </c>
      <c r="C12" s="15" t="s">
        <v>11</v>
      </c>
      <c r="D12" s="36">
        <v>4254.33</v>
      </c>
      <c r="E12" s="36">
        <f t="shared" si="0"/>
        <v>3190.84</v>
      </c>
      <c r="F12" s="37">
        <v>1063.49</v>
      </c>
      <c r="G12" s="36">
        <f t="shared" si="1"/>
        <v>1063.49</v>
      </c>
      <c r="H12" s="13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45357</v>
      </c>
      <c r="C13" s="15" t="s">
        <v>11</v>
      </c>
      <c r="D13" s="36">
        <v>4695.83</v>
      </c>
      <c r="E13" s="36">
        <f t="shared" si="0"/>
        <v>3521.9700000000003</v>
      </c>
      <c r="F13" s="37">
        <v>1173.8599999999999</v>
      </c>
      <c r="G13" s="36">
        <f t="shared" si="1"/>
        <v>1173.8599999999999</v>
      </c>
      <c r="H13" s="13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45358</v>
      </c>
      <c r="C14" s="15" t="s">
        <v>11</v>
      </c>
      <c r="D14" s="36">
        <v>10994.44</v>
      </c>
      <c r="E14" s="36">
        <f t="shared" si="0"/>
        <v>8245.9700000000012</v>
      </c>
      <c r="F14" s="37">
        <v>2748.47</v>
      </c>
      <c r="G14" s="36">
        <f t="shared" si="1"/>
        <v>2748.47</v>
      </c>
      <c r="H14" s="13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45359</v>
      </c>
      <c r="C15" s="15" t="s">
        <v>11</v>
      </c>
      <c r="D15" s="36">
        <v>4382.54</v>
      </c>
      <c r="E15" s="36">
        <f t="shared" si="0"/>
        <v>3287.01</v>
      </c>
      <c r="F15" s="38">
        <v>1095.53</v>
      </c>
      <c r="G15" s="36">
        <f t="shared" si="1"/>
        <v>1095.53</v>
      </c>
      <c r="H15" s="13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45362</v>
      </c>
      <c r="C16" s="15" t="s">
        <v>11</v>
      </c>
      <c r="D16" s="36">
        <v>3421.06</v>
      </c>
      <c r="E16" s="36">
        <f t="shared" si="0"/>
        <v>2565.85</v>
      </c>
      <c r="F16" s="38">
        <v>855.21</v>
      </c>
      <c r="G16" s="36">
        <f t="shared" si="1"/>
        <v>855.21</v>
      </c>
      <c r="H16" s="13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45363</v>
      </c>
      <c r="C17" s="15" t="s">
        <v>11</v>
      </c>
      <c r="D17" s="36">
        <v>8835.42</v>
      </c>
      <c r="E17" s="36">
        <f t="shared" si="0"/>
        <v>6626.67</v>
      </c>
      <c r="F17" s="38">
        <v>2208.75</v>
      </c>
      <c r="G17" s="36">
        <f t="shared" si="1"/>
        <v>2208.75</v>
      </c>
      <c r="H17" s="13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45364</v>
      </c>
      <c r="C18" s="15" t="s">
        <v>11</v>
      </c>
      <c r="D18" s="36">
        <v>6083.66</v>
      </c>
      <c r="E18" s="36">
        <f t="shared" si="0"/>
        <v>4562.78</v>
      </c>
      <c r="F18" s="38">
        <v>1520.88</v>
      </c>
      <c r="G18" s="36">
        <f t="shared" si="1"/>
        <v>1520.88</v>
      </c>
      <c r="H18" s="13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45365</v>
      </c>
      <c r="C19" s="15" t="s">
        <v>11</v>
      </c>
      <c r="D19" s="36">
        <v>9087.64</v>
      </c>
      <c r="E19" s="36">
        <f t="shared" si="0"/>
        <v>6815.7699999999995</v>
      </c>
      <c r="F19" s="38">
        <v>2271.87</v>
      </c>
      <c r="G19" s="36">
        <f t="shared" si="1"/>
        <v>2271.87</v>
      </c>
      <c r="H19" s="13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45366</v>
      </c>
      <c r="C20" s="15" t="s">
        <v>11</v>
      </c>
      <c r="D20" s="36">
        <v>3540.17</v>
      </c>
      <c r="E20" s="36">
        <f t="shared" si="0"/>
        <v>2655.15</v>
      </c>
      <c r="F20" s="38">
        <v>885.02</v>
      </c>
      <c r="G20" s="36">
        <f t="shared" si="1"/>
        <v>885.02</v>
      </c>
      <c r="H20" s="13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45369</v>
      </c>
      <c r="C21" s="15" t="s">
        <v>11</v>
      </c>
      <c r="D21" s="36">
        <v>2604.8200000000002</v>
      </c>
      <c r="E21" s="36">
        <f t="shared" si="0"/>
        <v>1953.67</v>
      </c>
      <c r="F21" s="38">
        <v>651.15</v>
      </c>
      <c r="G21" s="36">
        <f t="shared" si="1"/>
        <v>651.15</v>
      </c>
      <c r="H21" s="13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45370</v>
      </c>
      <c r="C22" s="15" t="s">
        <v>11</v>
      </c>
      <c r="D22" s="36">
        <v>6218.49</v>
      </c>
      <c r="E22" s="36">
        <f t="shared" si="0"/>
        <v>4663.9399999999996</v>
      </c>
      <c r="F22" s="38">
        <v>1554.55</v>
      </c>
      <c r="G22" s="36">
        <f t="shared" si="1"/>
        <v>1554.55</v>
      </c>
      <c r="H22" s="13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45371</v>
      </c>
      <c r="C23" s="15" t="s">
        <v>11</v>
      </c>
      <c r="D23" s="36">
        <v>6257.83</v>
      </c>
      <c r="E23" s="36">
        <f t="shared" si="0"/>
        <v>4693.43</v>
      </c>
      <c r="F23" s="38">
        <v>1564.4</v>
      </c>
      <c r="G23" s="36">
        <f t="shared" si="1"/>
        <v>1564.4</v>
      </c>
      <c r="H23" s="13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45372</v>
      </c>
      <c r="C24" s="15" t="s">
        <v>11</v>
      </c>
      <c r="D24" s="36">
        <v>2479.66</v>
      </c>
      <c r="E24" s="36">
        <f t="shared" si="0"/>
        <v>1859.7999999999997</v>
      </c>
      <c r="F24" s="38">
        <v>619.86</v>
      </c>
      <c r="G24" s="36">
        <f t="shared" si="1"/>
        <v>619.86</v>
      </c>
      <c r="H24" s="13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45373</v>
      </c>
      <c r="C25" s="15" t="s">
        <v>11</v>
      </c>
      <c r="D25" s="36">
        <v>4218.2299999999996</v>
      </c>
      <c r="E25" s="36">
        <f t="shared" si="0"/>
        <v>3163.7099999999996</v>
      </c>
      <c r="F25" s="38">
        <v>1054.52</v>
      </c>
      <c r="G25" s="36">
        <f t="shared" si="1"/>
        <v>1054.52</v>
      </c>
      <c r="H25" s="13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45376</v>
      </c>
      <c r="C26" s="15" t="s">
        <v>11</v>
      </c>
      <c r="D26" s="36">
        <v>5160.13</v>
      </c>
      <c r="E26" s="36">
        <f t="shared" si="0"/>
        <v>3870.15</v>
      </c>
      <c r="F26" s="38">
        <v>1289.98</v>
      </c>
      <c r="G26" s="36">
        <f t="shared" si="1"/>
        <v>1289.98</v>
      </c>
      <c r="H26" s="13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45377</v>
      </c>
      <c r="C27" s="15" t="s">
        <v>11</v>
      </c>
      <c r="D27" s="36">
        <v>7814.29</v>
      </c>
      <c r="E27" s="36">
        <f t="shared" si="0"/>
        <v>5860.8</v>
      </c>
      <c r="F27" s="38">
        <v>1953.49</v>
      </c>
      <c r="G27" s="36">
        <f t="shared" si="1"/>
        <v>1953.49</v>
      </c>
      <c r="H27" s="13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45378</v>
      </c>
      <c r="C28" s="15" t="s">
        <v>11</v>
      </c>
      <c r="D28" s="36">
        <v>6591.04</v>
      </c>
      <c r="E28" s="36">
        <f t="shared" si="0"/>
        <v>4943.37</v>
      </c>
      <c r="F28" s="38">
        <v>1647.67</v>
      </c>
      <c r="G28" s="36">
        <f t="shared" si="1"/>
        <v>1647.67</v>
      </c>
      <c r="H28" s="13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3"/>
        <v>45379</v>
      </c>
      <c r="C29" s="15" t="s">
        <v>11</v>
      </c>
      <c r="D29" s="36">
        <v>11291.52</v>
      </c>
      <c r="E29" s="36">
        <f t="shared" si="0"/>
        <v>8468.75</v>
      </c>
      <c r="F29" s="38">
        <v>2822.77</v>
      </c>
      <c r="G29" s="36">
        <f>F29</f>
        <v>2822.77</v>
      </c>
      <c r="H29" s="13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9" t="s">
        <v>45</v>
      </c>
      <c r="B30" s="35">
        <v>45352</v>
      </c>
      <c r="C30" s="15" t="s">
        <v>18</v>
      </c>
      <c r="D30" s="42">
        <v>10365.049999999999</v>
      </c>
      <c r="E30" s="42">
        <f>D30-F30</f>
        <v>7773.7899999999991</v>
      </c>
      <c r="F30" s="38">
        <v>2591.2600000000002</v>
      </c>
      <c r="G30" s="36">
        <v>0</v>
      </c>
      <c r="H30" s="13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35">
        <f t="shared" si="3"/>
        <v>45355</v>
      </c>
      <c r="C31" s="40" t="s">
        <v>18</v>
      </c>
      <c r="D31" s="36"/>
      <c r="E31" s="36">
        <f t="shared" si="0"/>
        <v>0</v>
      </c>
      <c r="F31" s="38"/>
      <c r="G31" s="36">
        <f t="shared" si="1"/>
        <v>0</v>
      </c>
      <c r="H31" s="13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35">
        <f t="shared" si="3"/>
        <v>45356</v>
      </c>
      <c r="C32" s="40" t="s">
        <v>18</v>
      </c>
      <c r="D32" s="36"/>
      <c r="E32" s="36">
        <f t="shared" si="0"/>
        <v>0</v>
      </c>
      <c r="F32" s="38"/>
      <c r="G32" s="36">
        <f t="shared" si="1"/>
        <v>0</v>
      </c>
      <c r="H32" s="13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35">
        <f t="shared" si="3"/>
        <v>45357</v>
      </c>
      <c r="C33" s="40" t="s">
        <v>18</v>
      </c>
      <c r="D33" s="36"/>
      <c r="E33" s="36">
        <f t="shared" si="0"/>
        <v>0</v>
      </c>
      <c r="F33" s="38"/>
      <c r="G33" s="36">
        <f t="shared" si="1"/>
        <v>0</v>
      </c>
      <c r="H33" s="13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35">
        <f t="shared" si="3"/>
        <v>45358</v>
      </c>
      <c r="C34" s="40" t="s">
        <v>18</v>
      </c>
      <c r="D34" s="36"/>
      <c r="E34" s="36">
        <f t="shared" si="0"/>
        <v>0</v>
      </c>
      <c r="F34" s="38"/>
      <c r="G34" s="36">
        <f t="shared" si="1"/>
        <v>0</v>
      </c>
      <c r="H34" s="13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35">
        <f t="shared" si="3"/>
        <v>45359</v>
      </c>
      <c r="C35" s="40" t="s">
        <v>18</v>
      </c>
      <c r="D35" s="36"/>
      <c r="E35" s="36">
        <f t="shared" si="0"/>
        <v>0</v>
      </c>
      <c r="F35" s="38"/>
      <c r="G35" s="36">
        <f t="shared" si="1"/>
        <v>0</v>
      </c>
      <c r="H35" s="13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35">
        <f t="shared" si="3"/>
        <v>45362</v>
      </c>
      <c r="C36" s="15" t="s">
        <v>11</v>
      </c>
      <c r="D36" s="36"/>
      <c r="E36" s="36">
        <f t="shared" si="0"/>
        <v>0</v>
      </c>
      <c r="F36" s="38">
        <f t="shared" ref="F36" si="4">D36*25%</f>
        <v>0</v>
      </c>
      <c r="G36" s="36">
        <f t="shared" si="1"/>
        <v>0</v>
      </c>
      <c r="H36" s="13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9" t="s">
        <v>12</v>
      </c>
      <c r="C37" s="30"/>
      <c r="D37" s="31">
        <f>SUM(D10:D36)</f>
        <v>207421.82000000004</v>
      </c>
      <c r="E37" s="31">
        <f>SUM(E10:E36)</f>
        <v>155568.69</v>
      </c>
      <c r="F37" s="31">
        <f>SUM(F10:F36)</f>
        <v>51853.130000000005</v>
      </c>
      <c r="G37" s="36">
        <f>SUM(G10:G30)</f>
        <v>49261.87</v>
      </c>
      <c r="H37" s="13">
        <f>+H36</f>
        <v>3561.4299999999994</v>
      </c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80" t="s">
        <v>13</v>
      </c>
      <c r="C38" s="57"/>
      <c r="D38" s="57"/>
      <c r="E38" s="57"/>
      <c r="F38" s="57"/>
      <c r="G38" s="57"/>
      <c r="H38" s="81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43"/>
      <c r="B39" s="76" t="s">
        <v>82</v>
      </c>
      <c r="C39" s="74"/>
      <c r="D39" s="74"/>
      <c r="E39" s="74"/>
      <c r="F39" s="74"/>
      <c r="G39" s="74"/>
      <c r="H39" s="75"/>
      <c r="I39" s="4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43"/>
      <c r="B40" s="73" t="s">
        <v>83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43"/>
      <c r="B41" s="73"/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43"/>
      <c r="B42" s="76"/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43"/>
      <c r="B43" s="77"/>
      <c r="C43" s="78"/>
      <c r="D43" s="78"/>
      <c r="E43" s="78"/>
      <c r="F43" s="78"/>
      <c r="G43" s="78"/>
      <c r="H43" s="79"/>
      <c r="I43" s="44"/>
      <c r="J43" s="2"/>
      <c r="K43" s="2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45"/>
      <c r="C44" s="45"/>
      <c r="D44" s="45"/>
      <c r="E44" s="45"/>
      <c r="F44" s="45"/>
      <c r="G44" s="45"/>
      <c r="H44" s="4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12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9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84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97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85</v>
      </c>
      <c r="C9" s="55"/>
      <c r="D9" s="55"/>
      <c r="E9" s="55"/>
      <c r="F9" s="55"/>
      <c r="G9" s="55"/>
      <c r="H9" s="13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45383</v>
      </c>
      <c r="C10" s="15" t="s">
        <v>11</v>
      </c>
      <c r="D10" s="36">
        <v>23532.74</v>
      </c>
      <c r="E10" s="36">
        <f t="shared" ref="E10:E38" si="0">D10-F10</f>
        <v>17649.800000000003</v>
      </c>
      <c r="F10" s="36">
        <v>5882.94</v>
      </c>
      <c r="G10" s="36">
        <f t="shared" ref="G10:G38" si="1">F10</f>
        <v>5882.94</v>
      </c>
      <c r="H10" s="13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8" si="3">B10+(MOD(B10,7)=6)*2+1</f>
        <v>45384</v>
      </c>
      <c r="C11" s="15" t="s">
        <v>11</v>
      </c>
      <c r="D11" s="36">
        <v>43078.23</v>
      </c>
      <c r="E11" s="36">
        <f t="shared" si="0"/>
        <v>32309.420000000006</v>
      </c>
      <c r="F11" s="37">
        <v>10768.81</v>
      </c>
      <c r="G11" s="36">
        <f t="shared" si="1"/>
        <v>10768.81</v>
      </c>
      <c r="H11" s="13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45385</v>
      </c>
      <c r="C12" s="15" t="s">
        <v>11</v>
      </c>
      <c r="D12" s="36">
        <v>3518.25</v>
      </c>
      <c r="E12" s="36">
        <f t="shared" si="0"/>
        <v>2638.77</v>
      </c>
      <c r="F12" s="37">
        <v>879.48</v>
      </c>
      <c r="G12" s="36">
        <f t="shared" si="1"/>
        <v>879.48</v>
      </c>
      <c r="H12" s="13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45386</v>
      </c>
      <c r="C13" s="15" t="s">
        <v>11</v>
      </c>
      <c r="D13" s="36">
        <v>9077.7800000000007</v>
      </c>
      <c r="E13" s="36">
        <f t="shared" si="0"/>
        <v>6808.42</v>
      </c>
      <c r="F13" s="37">
        <v>2269.36</v>
      </c>
      <c r="G13" s="36">
        <f t="shared" si="1"/>
        <v>2269.36</v>
      </c>
      <c r="H13" s="13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45387</v>
      </c>
      <c r="C14" s="15" t="s">
        <v>11</v>
      </c>
      <c r="D14" s="36">
        <v>10392.25</v>
      </c>
      <c r="E14" s="36">
        <f t="shared" si="0"/>
        <v>7794.3</v>
      </c>
      <c r="F14" s="37">
        <v>2597.9499999999998</v>
      </c>
      <c r="G14" s="36">
        <f t="shared" si="1"/>
        <v>2597.9499999999998</v>
      </c>
      <c r="H14" s="13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45390</v>
      </c>
      <c r="C15" s="15" t="s">
        <v>11</v>
      </c>
      <c r="D15" s="36">
        <v>7992.37</v>
      </c>
      <c r="E15" s="36">
        <f t="shared" si="0"/>
        <v>5994.42</v>
      </c>
      <c r="F15" s="38">
        <v>1997.95</v>
      </c>
      <c r="G15" s="36">
        <f t="shared" si="1"/>
        <v>1997.95</v>
      </c>
      <c r="H15" s="13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45391</v>
      </c>
      <c r="C16" s="15" t="s">
        <v>11</v>
      </c>
      <c r="D16" s="36">
        <v>2738.59</v>
      </c>
      <c r="E16" s="36">
        <f t="shared" si="0"/>
        <v>2054.02</v>
      </c>
      <c r="F16" s="38">
        <v>684.57</v>
      </c>
      <c r="G16" s="36">
        <f t="shared" si="1"/>
        <v>684.57</v>
      </c>
      <c r="H16" s="13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45392</v>
      </c>
      <c r="C17" s="15" t="s">
        <v>11</v>
      </c>
      <c r="D17" s="36">
        <v>4474.47</v>
      </c>
      <c r="E17" s="36">
        <f t="shared" si="0"/>
        <v>3355.96</v>
      </c>
      <c r="F17" s="38">
        <v>1118.51</v>
      </c>
      <c r="G17" s="36">
        <f t="shared" si="1"/>
        <v>1118.51</v>
      </c>
      <c r="H17" s="13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45393</v>
      </c>
      <c r="C18" s="15" t="s">
        <v>11</v>
      </c>
      <c r="D18" s="36">
        <v>8266.84</v>
      </c>
      <c r="E18" s="36">
        <f t="shared" si="0"/>
        <v>6200.27</v>
      </c>
      <c r="F18" s="38">
        <v>2066.5700000000002</v>
      </c>
      <c r="G18" s="36">
        <f t="shared" si="1"/>
        <v>2066.5700000000002</v>
      </c>
      <c r="H18" s="13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45394</v>
      </c>
      <c r="C19" s="15" t="s">
        <v>11</v>
      </c>
      <c r="D19" s="36">
        <v>9181.7099999999991</v>
      </c>
      <c r="E19" s="36">
        <f t="shared" si="0"/>
        <v>6886.369999999999</v>
      </c>
      <c r="F19" s="38">
        <v>2295.34</v>
      </c>
      <c r="G19" s="36">
        <f t="shared" si="1"/>
        <v>2295.34</v>
      </c>
      <c r="H19" s="13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45397</v>
      </c>
      <c r="C20" s="15" t="s">
        <v>11</v>
      </c>
      <c r="D20" s="36">
        <v>3620.9</v>
      </c>
      <c r="E20" s="36">
        <f t="shared" si="0"/>
        <v>2715.71</v>
      </c>
      <c r="F20" s="38">
        <v>905.19</v>
      </c>
      <c r="G20" s="36">
        <f t="shared" si="1"/>
        <v>905.19</v>
      </c>
      <c r="H20" s="13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45398</v>
      </c>
      <c r="C21" s="15" t="s">
        <v>11</v>
      </c>
      <c r="D21" s="36">
        <v>10023.42</v>
      </c>
      <c r="E21" s="36">
        <f t="shared" si="0"/>
        <v>7517.65</v>
      </c>
      <c r="F21" s="38">
        <v>2505.77</v>
      </c>
      <c r="G21" s="36">
        <f t="shared" si="1"/>
        <v>2505.77</v>
      </c>
      <c r="H21" s="13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45399</v>
      </c>
      <c r="C22" s="15" t="s">
        <v>11</v>
      </c>
      <c r="D22" s="36">
        <v>2953.51</v>
      </c>
      <c r="E22" s="36">
        <f t="shared" si="0"/>
        <v>2215.1800000000003</v>
      </c>
      <c r="F22" s="38">
        <v>738.33</v>
      </c>
      <c r="G22" s="36">
        <f t="shared" si="1"/>
        <v>738.33</v>
      </c>
      <c r="H22" s="13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45400</v>
      </c>
      <c r="C23" s="15" t="s">
        <v>11</v>
      </c>
      <c r="D23" s="36">
        <v>3688.51</v>
      </c>
      <c r="E23" s="36">
        <f t="shared" si="0"/>
        <v>2766.42</v>
      </c>
      <c r="F23" s="38">
        <v>922.09</v>
      </c>
      <c r="G23" s="36">
        <f t="shared" si="1"/>
        <v>922.09</v>
      </c>
      <c r="H23" s="13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45401</v>
      </c>
      <c r="C24" s="15" t="s">
        <v>11</v>
      </c>
      <c r="D24" s="36">
        <v>1819.98</v>
      </c>
      <c r="E24" s="36">
        <f t="shared" si="0"/>
        <v>1365.04</v>
      </c>
      <c r="F24" s="38">
        <v>454.94</v>
      </c>
      <c r="G24" s="36">
        <f t="shared" si="1"/>
        <v>454.94</v>
      </c>
      <c r="H24" s="13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45404</v>
      </c>
      <c r="C25" s="15" t="s">
        <v>11</v>
      </c>
      <c r="D25" s="36">
        <v>4037.97</v>
      </c>
      <c r="E25" s="36">
        <f t="shared" si="0"/>
        <v>3028.5</v>
      </c>
      <c r="F25" s="38">
        <v>1009.47</v>
      </c>
      <c r="G25" s="36">
        <f t="shared" si="1"/>
        <v>1009.47</v>
      </c>
      <c r="H25" s="13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45405</v>
      </c>
      <c r="C26" s="15" t="s">
        <v>11</v>
      </c>
      <c r="D26" s="36">
        <v>5785.98</v>
      </c>
      <c r="E26" s="36">
        <f t="shared" si="0"/>
        <v>4339.5199999999995</v>
      </c>
      <c r="F26" s="38">
        <v>1446.46</v>
      </c>
      <c r="G26" s="36">
        <f t="shared" si="1"/>
        <v>1446.46</v>
      </c>
      <c r="H26" s="13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45406</v>
      </c>
      <c r="C27" s="15" t="s">
        <v>11</v>
      </c>
      <c r="D27" s="36">
        <v>4269.26</v>
      </c>
      <c r="E27" s="36">
        <f t="shared" si="0"/>
        <v>3202</v>
      </c>
      <c r="F27" s="38">
        <v>1067.26</v>
      </c>
      <c r="G27" s="36">
        <f t="shared" si="1"/>
        <v>1067.26</v>
      </c>
      <c r="H27" s="13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45407</v>
      </c>
      <c r="C28" s="15" t="s">
        <v>11</v>
      </c>
      <c r="D28" s="36">
        <v>3977.44</v>
      </c>
      <c r="E28" s="36">
        <f t="shared" si="0"/>
        <v>2983.12</v>
      </c>
      <c r="F28" s="38">
        <v>994.32</v>
      </c>
      <c r="G28" s="36">
        <f t="shared" si="1"/>
        <v>994.32</v>
      </c>
      <c r="H28" s="13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3"/>
        <v>45408</v>
      </c>
      <c r="C29" s="15" t="s">
        <v>11</v>
      </c>
      <c r="D29" s="36">
        <v>6109.24</v>
      </c>
      <c r="E29" s="36">
        <f t="shared" si="0"/>
        <v>4582</v>
      </c>
      <c r="F29" s="38">
        <v>1527.24</v>
      </c>
      <c r="G29" s="36">
        <f>F29</f>
        <v>1527.24</v>
      </c>
      <c r="H29" s="13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3"/>
        <v>45411</v>
      </c>
      <c r="C30" s="15" t="s">
        <v>86</v>
      </c>
      <c r="D30" s="36">
        <v>6717.07</v>
      </c>
      <c r="E30" s="36">
        <f t="shared" si="0"/>
        <v>5037.8999999999996</v>
      </c>
      <c r="F30" s="38">
        <v>1679.17</v>
      </c>
      <c r="G30" s="36">
        <f t="shared" ref="G30:G31" si="4">F30</f>
        <v>1679.17</v>
      </c>
      <c r="H30" s="13">
        <f t="shared" ref="H30:H31" si="5">H29+F30-G30</f>
        <v>3561.4299999999976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 x14ac:dyDescent="0.25">
      <c r="A31" s="46"/>
      <c r="B31" s="35">
        <f t="shared" si="3"/>
        <v>45412</v>
      </c>
      <c r="C31" s="15" t="s">
        <v>87</v>
      </c>
      <c r="D31" s="36">
        <v>25329.32</v>
      </c>
      <c r="E31" s="36">
        <f t="shared" si="0"/>
        <v>18997.43</v>
      </c>
      <c r="F31" s="38">
        <v>6331.89</v>
      </c>
      <c r="G31" s="36">
        <f t="shared" si="4"/>
        <v>6331.89</v>
      </c>
      <c r="H31" s="13">
        <f t="shared" si="5"/>
        <v>3561.4299999999976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39" t="s">
        <v>45</v>
      </c>
      <c r="B32" s="35">
        <v>45383</v>
      </c>
      <c r="C32" s="15" t="s">
        <v>18</v>
      </c>
      <c r="D32" s="42">
        <v>11916.26</v>
      </c>
      <c r="E32" s="42">
        <f>D32-F32</f>
        <v>8937.19</v>
      </c>
      <c r="F32" s="38">
        <v>2979.07</v>
      </c>
      <c r="G32" s="36">
        <v>0</v>
      </c>
      <c r="H32" s="13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35">
        <f t="shared" si="3"/>
        <v>45384</v>
      </c>
      <c r="C33" s="40" t="s">
        <v>18</v>
      </c>
      <c r="D33" s="36"/>
      <c r="E33" s="36">
        <f t="shared" si="0"/>
        <v>0</v>
      </c>
      <c r="F33" s="38"/>
      <c r="G33" s="36">
        <f t="shared" si="1"/>
        <v>0</v>
      </c>
      <c r="H33" s="13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f t="shared" si="3"/>
        <v>45385</v>
      </c>
      <c r="C34" s="40" t="s">
        <v>18</v>
      </c>
      <c r="D34" s="47">
        <v>-156.80000000000001</v>
      </c>
      <c r="E34" s="47">
        <f t="shared" si="0"/>
        <v>-117.60000000000001</v>
      </c>
      <c r="F34" s="47">
        <v>-39.200000000000003</v>
      </c>
      <c r="G34" s="36">
        <v>0</v>
      </c>
      <c r="H34" s="13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39" t="s">
        <v>90</v>
      </c>
      <c r="B35" s="35">
        <v>45385</v>
      </c>
      <c r="C35" s="40" t="s">
        <v>18</v>
      </c>
      <c r="D35" s="36">
        <v>0</v>
      </c>
      <c r="E35" s="36">
        <f t="shared" si="0"/>
        <v>0</v>
      </c>
      <c r="F35" s="38">
        <v>0</v>
      </c>
      <c r="G35" s="36">
        <v>970.17</v>
      </c>
      <c r="H35" s="13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35">
        <f>B35+(MOD(B35,7)=6)*2+1</f>
        <v>45386</v>
      </c>
      <c r="C36" s="40" t="s">
        <v>18</v>
      </c>
      <c r="D36" s="36"/>
      <c r="E36" s="36">
        <f t="shared" si="0"/>
        <v>0</v>
      </c>
      <c r="F36" s="38">
        <v>0</v>
      </c>
      <c r="G36" s="36">
        <f t="shared" si="1"/>
        <v>0</v>
      </c>
      <c r="H36" s="13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35">
        <f t="shared" si="3"/>
        <v>45387</v>
      </c>
      <c r="C37" s="40" t="s">
        <v>18</v>
      </c>
      <c r="D37" s="36"/>
      <c r="E37" s="36">
        <f t="shared" si="0"/>
        <v>0</v>
      </c>
      <c r="F37" s="38">
        <v>0</v>
      </c>
      <c r="G37" s="36">
        <f t="shared" si="1"/>
        <v>0</v>
      </c>
      <c r="H37" s="13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35">
        <f t="shared" si="3"/>
        <v>45390</v>
      </c>
      <c r="C38" s="15" t="s">
        <v>11</v>
      </c>
      <c r="D38" s="36"/>
      <c r="E38" s="36">
        <f t="shared" si="0"/>
        <v>0</v>
      </c>
      <c r="F38" s="38">
        <f t="shared" ref="F38" si="6">D38*25%</f>
        <v>0</v>
      </c>
      <c r="G38" s="36">
        <f t="shared" si="1"/>
        <v>0</v>
      </c>
      <c r="H38" s="13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9" t="s">
        <v>12</v>
      </c>
      <c r="C39" s="30"/>
      <c r="D39" s="31">
        <f>SUM(D10:D38)</f>
        <v>212345.29000000007</v>
      </c>
      <c r="E39" s="31">
        <f>SUM(E10:E38)</f>
        <v>159261.81</v>
      </c>
      <c r="F39" s="31">
        <f>SUM(F10:F38)</f>
        <v>53083.479999999996</v>
      </c>
      <c r="G39" s="22">
        <f>SUM(G10:G32)</f>
        <v>50143.609999999993</v>
      </c>
      <c r="H39" s="13">
        <f>+H38</f>
        <v>5531.1299999999983</v>
      </c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43"/>
      <c r="B40" s="80" t="s">
        <v>13</v>
      </c>
      <c r="C40" s="57"/>
      <c r="D40" s="57"/>
      <c r="E40" s="57"/>
      <c r="F40" s="57"/>
      <c r="G40" s="57"/>
      <c r="H40" s="81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43"/>
      <c r="B41" s="76" t="s">
        <v>88</v>
      </c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43"/>
      <c r="B42" s="73" t="s">
        <v>91</v>
      </c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43"/>
      <c r="B43" s="73" t="s">
        <v>89</v>
      </c>
      <c r="C43" s="74"/>
      <c r="D43" s="74"/>
      <c r="E43" s="74"/>
      <c r="F43" s="74"/>
      <c r="G43" s="74"/>
      <c r="H43" s="75"/>
      <c r="I43" s="4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43"/>
      <c r="B44" s="73" t="s">
        <v>92</v>
      </c>
      <c r="C44" s="82"/>
      <c r="D44" s="82"/>
      <c r="E44" s="82"/>
      <c r="F44" s="82"/>
      <c r="G44" s="82"/>
      <c r="H44" s="83"/>
      <c r="I44" s="4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43"/>
      <c r="B45" s="77"/>
      <c r="C45" s="78"/>
      <c r="D45" s="78"/>
      <c r="E45" s="78"/>
      <c r="F45" s="78"/>
      <c r="G45" s="78"/>
      <c r="H45" s="79"/>
      <c r="I45" s="44"/>
      <c r="J45" s="2"/>
      <c r="K45" s="2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45"/>
      <c r="C46" s="45"/>
      <c r="D46" s="45"/>
      <c r="E46" s="45"/>
      <c r="F46" s="45"/>
      <c r="G46" s="45"/>
      <c r="H46" s="4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zoomScaleNormal="100" workbookViewId="0">
      <selection activeCell="B43" sqref="B43:H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45"/>
      <c r="B6" s="45"/>
      <c r="C6" s="45"/>
      <c r="D6" s="45"/>
      <c r="E6" s="45"/>
      <c r="F6" s="45"/>
      <c r="G6" s="45"/>
      <c r="H6" s="49" t="s">
        <v>101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45"/>
      <c r="B7" s="51" t="s">
        <v>98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45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45"/>
      <c r="B9" s="72" t="s">
        <v>102</v>
      </c>
      <c r="C9" s="55"/>
      <c r="D9" s="55"/>
      <c r="E9" s="55"/>
      <c r="F9" s="55"/>
      <c r="G9" s="55"/>
      <c r="H9" s="13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45"/>
      <c r="B10" s="35">
        <v>45414</v>
      </c>
      <c r="C10" s="15" t="s">
        <v>11</v>
      </c>
      <c r="D10" s="36">
        <v>32413.8</v>
      </c>
      <c r="E10" s="36">
        <f t="shared" ref="E10:E38" si="0">D10-F10</f>
        <v>24310.92</v>
      </c>
      <c r="F10" s="36">
        <v>8102.88</v>
      </c>
      <c r="G10" s="36">
        <f t="shared" ref="G10:G38" si="1">F10</f>
        <v>8102.88</v>
      </c>
      <c r="H10" s="13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45"/>
      <c r="B11" s="35">
        <f t="shared" ref="B11:B31" si="3">B10+(MOD(B10,7)=6)*2+1</f>
        <v>45415</v>
      </c>
      <c r="C11" s="15" t="s">
        <v>11</v>
      </c>
      <c r="D11" s="36">
        <v>10225.67</v>
      </c>
      <c r="E11" s="36">
        <f t="shared" si="0"/>
        <v>7669.37</v>
      </c>
      <c r="F11" s="37">
        <v>2556.3000000000002</v>
      </c>
      <c r="G11" s="36">
        <f t="shared" si="1"/>
        <v>2556.3000000000002</v>
      </c>
      <c r="H11" s="13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45"/>
      <c r="B12" s="35">
        <f t="shared" si="3"/>
        <v>45418</v>
      </c>
      <c r="C12" s="15" t="s">
        <v>11</v>
      </c>
      <c r="D12" s="36">
        <v>4682.8</v>
      </c>
      <c r="E12" s="36">
        <f t="shared" si="0"/>
        <v>3512.17</v>
      </c>
      <c r="F12" s="37">
        <v>1170.6300000000001</v>
      </c>
      <c r="G12" s="36">
        <f t="shared" si="1"/>
        <v>1170.6300000000001</v>
      </c>
      <c r="H12" s="13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45"/>
      <c r="B13" s="35">
        <f t="shared" si="3"/>
        <v>45419</v>
      </c>
      <c r="C13" s="15" t="s">
        <v>11</v>
      </c>
      <c r="D13" s="36">
        <v>15389.48</v>
      </c>
      <c r="E13" s="36">
        <f t="shared" si="0"/>
        <v>11542.32</v>
      </c>
      <c r="F13" s="37">
        <v>3847.16</v>
      </c>
      <c r="G13" s="36">
        <f t="shared" si="1"/>
        <v>3847.16</v>
      </c>
      <c r="H13" s="13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45"/>
      <c r="B14" s="35">
        <f t="shared" si="3"/>
        <v>45420</v>
      </c>
      <c r="C14" s="15" t="s">
        <v>11</v>
      </c>
      <c r="D14" s="36">
        <v>10928.63</v>
      </c>
      <c r="E14" s="36">
        <f t="shared" si="0"/>
        <v>8196.6299999999992</v>
      </c>
      <c r="F14" s="37">
        <v>2732</v>
      </c>
      <c r="G14" s="36">
        <f t="shared" si="1"/>
        <v>2732</v>
      </c>
      <c r="H14" s="13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45"/>
      <c r="B15" s="35">
        <f t="shared" si="3"/>
        <v>45421</v>
      </c>
      <c r="C15" s="15" t="s">
        <v>11</v>
      </c>
      <c r="D15" s="36">
        <v>13145.41</v>
      </c>
      <c r="E15" s="36">
        <f t="shared" si="0"/>
        <v>9859.18</v>
      </c>
      <c r="F15" s="38">
        <v>3286.23</v>
      </c>
      <c r="G15" s="36">
        <f t="shared" si="1"/>
        <v>3286.23</v>
      </c>
      <c r="H15" s="13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45"/>
      <c r="B16" s="35">
        <f t="shared" si="3"/>
        <v>45422</v>
      </c>
      <c r="C16" s="15" t="s">
        <v>11</v>
      </c>
      <c r="D16" s="36">
        <v>8401.92</v>
      </c>
      <c r="E16" s="36">
        <f t="shared" si="0"/>
        <v>6301.54</v>
      </c>
      <c r="F16" s="38">
        <v>2100.38</v>
      </c>
      <c r="G16" s="36">
        <f t="shared" si="1"/>
        <v>2100.38</v>
      </c>
      <c r="H16" s="13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45"/>
      <c r="B17" s="35">
        <f t="shared" si="3"/>
        <v>45425</v>
      </c>
      <c r="C17" s="15" t="s">
        <v>11</v>
      </c>
      <c r="D17" s="36">
        <v>11495.27</v>
      </c>
      <c r="E17" s="36">
        <f t="shared" si="0"/>
        <v>8621.58</v>
      </c>
      <c r="F17" s="38">
        <v>2873.69</v>
      </c>
      <c r="G17" s="36">
        <f t="shared" si="1"/>
        <v>2873.69</v>
      </c>
      <c r="H17" s="13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45"/>
      <c r="B18" s="35">
        <f t="shared" si="3"/>
        <v>45426</v>
      </c>
      <c r="C18" s="15" t="s">
        <v>11</v>
      </c>
      <c r="D18" s="36">
        <v>13688.48</v>
      </c>
      <c r="E18" s="36">
        <f t="shared" si="0"/>
        <v>10266.52</v>
      </c>
      <c r="F18" s="38">
        <v>3421.96</v>
      </c>
      <c r="G18" s="36">
        <f t="shared" si="1"/>
        <v>3421.96</v>
      </c>
      <c r="H18" s="13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45"/>
      <c r="B19" s="35">
        <f t="shared" si="3"/>
        <v>45427</v>
      </c>
      <c r="C19" s="15" t="s">
        <v>11</v>
      </c>
      <c r="D19" s="36">
        <v>5339.49</v>
      </c>
      <c r="E19" s="36">
        <f t="shared" si="0"/>
        <v>4004.6899999999996</v>
      </c>
      <c r="F19" s="38">
        <v>1334.8</v>
      </c>
      <c r="G19" s="36">
        <f t="shared" si="1"/>
        <v>1334.8</v>
      </c>
      <c r="H19" s="13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45"/>
      <c r="B20" s="35">
        <f t="shared" si="3"/>
        <v>45428</v>
      </c>
      <c r="C20" s="15" t="s">
        <v>11</v>
      </c>
      <c r="D20" s="36">
        <v>7516.79</v>
      </c>
      <c r="E20" s="36">
        <f t="shared" si="0"/>
        <v>5637.7</v>
      </c>
      <c r="F20" s="38">
        <v>1879.09</v>
      </c>
      <c r="G20" s="36">
        <f t="shared" si="1"/>
        <v>1879.09</v>
      </c>
      <c r="H20" s="13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45"/>
      <c r="B21" s="35">
        <f t="shared" si="3"/>
        <v>45429</v>
      </c>
      <c r="C21" s="15" t="s">
        <v>11</v>
      </c>
      <c r="D21" s="36">
        <v>7314.58</v>
      </c>
      <c r="E21" s="36">
        <f t="shared" si="0"/>
        <v>5485.99</v>
      </c>
      <c r="F21" s="38">
        <v>1828.59</v>
      </c>
      <c r="G21" s="36">
        <f t="shared" si="1"/>
        <v>1828.59</v>
      </c>
      <c r="H21" s="13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45"/>
      <c r="B22" s="35">
        <f t="shared" si="3"/>
        <v>45432</v>
      </c>
      <c r="C22" s="15" t="s">
        <v>11</v>
      </c>
      <c r="D22" s="36">
        <v>8274.07</v>
      </c>
      <c r="E22" s="36">
        <f t="shared" si="0"/>
        <v>6205.61</v>
      </c>
      <c r="F22" s="38">
        <v>2068.46</v>
      </c>
      <c r="G22" s="36">
        <f t="shared" si="1"/>
        <v>2068.46</v>
      </c>
      <c r="H22" s="13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45"/>
      <c r="B23" s="35">
        <f t="shared" si="3"/>
        <v>45433</v>
      </c>
      <c r="C23" s="15" t="s">
        <v>11</v>
      </c>
      <c r="D23" s="36">
        <v>16260.91</v>
      </c>
      <c r="E23" s="36">
        <f t="shared" si="0"/>
        <v>12195.85</v>
      </c>
      <c r="F23" s="38">
        <v>4065.06</v>
      </c>
      <c r="G23" s="36">
        <f t="shared" si="1"/>
        <v>4065.06</v>
      </c>
      <c r="H23" s="13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45"/>
      <c r="B24" s="35">
        <f t="shared" si="3"/>
        <v>45434</v>
      </c>
      <c r="C24" s="15" t="s">
        <v>11</v>
      </c>
      <c r="D24" s="36">
        <v>8285.48</v>
      </c>
      <c r="E24" s="36">
        <f t="shared" si="0"/>
        <v>6214.17</v>
      </c>
      <c r="F24" s="38">
        <v>2071.31</v>
      </c>
      <c r="G24" s="36">
        <f t="shared" si="1"/>
        <v>2071.31</v>
      </c>
      <c r="H24" s="13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45"/>
      <c r="B25" s="35">
        <f t="shared" si="3"/>
        <v>45435</v>
      </c>
      <c r="C25" s="15" t="s">
        <v>11</v>
      </c>
      <c r="D25" s="36">
        <v>11634.41</v>
      </c>
      <c r="E25" s="36">
        <f t="shared" si="0"/>
        <v>8725.8799999999992</v>
      </c>
      <c r="F25" s="38">
        <v>2908.53</v>
      </c>
      <c r="G25" s="36">
        <f t="shared" si="1"/>
        <v>2908.53</v>
      </c>
      <c r="H25" s="13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45"/>
      <c r="B26" s="35">
        <f t="shared" si="3"/>
        <v>45436</v>
      </c>
      <c r="C26" s="15" t="s">
        <v>11</v>
      </c>
      <c r="D26" s="36">
        <v>9186.7800000000007</v>
      </c>
      <c r="E26" s="36">
        <f t="shared" si="0"/>
        <v>6890.130000000001</v>
      </c>
      <c r="F26" s="38">
        <v>2296.65</v>
      </c>
      <c r="G26" s="36">
        <f t="shared" si="1"/>
        <v>2296.65</v>
      </c>
      <c r="H26" s="13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45"/>
      <c r="B27" s="35">
        <f t="shared" si="3"/>
        <v>45439</v>
      </c>
      <c r="C27" s="15" t="s">
        <v>11</v>
      </c>
      <c r="D27" s="36">
        <v>7566.34</v>
      </c>
      <c r="E27" s="36">
        <f t="shared" si="0"/>
        <v>5674.81</v>
      </c>
      <c r="F27" s="38">
        <v>1891.53</v>
      </c>
      <c r="G27" s="36">
        <f t="shared" si="1"/>
        <v>1891.53</v>
      </c>
      <c r="H27" s="13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45"/>
      <c r="B28" s="35">
        <f t="shared" si="3"/>
        <v>45440</v>
      </c>
      <c r="C28" s="15" t="s">
        <v>11</v>
      </c>
      <c r="D28" s="36">
        <v>29923.69</v>
      </c>
      <c r="E28" s="36">
        <f t="shared" si="0"/>
        <v>22442.949999999997</v>
      </c>
      <c r="F28" s="38">
        <v>7480.74</v>
      </c>
      <c r="G28" s="36">
        <f t="shared" si="1"/>
        <v>7480.74</v>
      </c>
      <c r="H28" s="13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46"/>
      <c r="B29" s="35">
        <f t="shared" si="3"/>
        <v>45441</v>
      </c>
      <c r="C29" s="15" t="s">
        <v>11</v>
      </c>
      <c r="D29" s="36">
        <v>26028.080000000002</v>
      </c>
      <c r="E29" s="36">
        <f t="shared" si="0"/>
        <v>19521.27</v>
      </c>
      <c r="F29" s="38">
        <v>6506.81</v>
      </c>
      <c r="G29" s="36">
        <f>F29</f>
        <v>6506.81</v>
      </c>
      <c r="H29" s="13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46"/>
      <c r="B30" s="35">
        <f t="shared" si="3"/>
        <v>45442</v>
      </c>
      <c r="C30" s="15" t="s">
        <v>86</v>
      </c>
      <c r="D30" s="36"/>
      <c r="E30" s="36">
        <f t="shared" si="0"/>
        <v>0</v>
      </c>
      <c r="F30" s="38"/>
      <c r="G30" s="36">
        <f t="shared" ref="G30:G31" si="4">F30</f>
        <v>0</v>
      </c>
      <c r="H30" s="13">
        <f t="shared" ref="H30:H31" si="5">H29+F30-G30</f>
        <v>5531.1300000000019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hidden="1" customHeight="1" x14ac:dyDescent="0.25">
      <c r="A31" s="46"/>
      <c r="B31" s="35">
        <f t="shared" si="3"/>
        <v>45443</v>
      </c>
      <c r="C31" s="15" t="s">
        <v>87</v>
      </c>
      <c r="D31" s="36">
        <v>49094.48</v>
      </c>
      <c r="E31" s="36">
        <f t="shared" si="0"/>
        <v>36821.170000000006</v>
      </c>
      <c r="F31" s="38">
        <v>12273.31</v>
      </c>
      <c r="G31" s="36">
        <f t="shared" si="4"/>
        <v>12273.31</v>
      </c>
      <c r="H31" s="13">
        <f t="shared" si="5"/>
        <v>5531.1300000000028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46" t="s">
        <v>45</v>
      </c>
      <c r="B32" s="35">
        <v>45421</v>
      </c>
      <c r="C32" s="15" t="s">
        <v>18</v>
      </c>
      <c r="D32" s="47">
        <v>-5177.04</v>
      </c>
      <c r="E32" s="47">
        <f>D32-F32</f>
        <v>-3882.7799999999997</v>
      </c>
      <c r="F32" s="48">
        <v>-1294.26</v>
      </c>
      <c r="G32" s="36">
        <v>0</v>
      </c>
      <c r="H32" s="13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46" t="s">
        <v>63</v>
      </c>
      <c r="B33" s="35">
        <v>45432</v>
      </c>
      <c r="C33" s="40" t="s">
        <v>18</v>
      </c>
      <c r="D33" s="36"/>
      <c r="E33" s="36">
        <f t="shared" si="0"/>
        <v>0</v>
      </c>
      <c r="F33" s="38"/>
      <c r="G33" s="36">
        <v>2591.2600000000002</v>
      </c>
      <c r="H33" s="13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46" t="s">
        <v>90</v>
      </c>
      <c r="B34" s="35">
        <v>45432</v>
      </c>
      <c r="C34" s="40" t="s">
        <v>18</v>
      </c>
      <c r="D34" s="47"/>
      <c r="E34" s="42">
        <f>D34-F34</f>
        <v>0</v>
      </c>
      <c r="F34" s="47"/>
      <c r="G34" s="36">
        <v>2939.87</v>
      </c>
      <c r="H34" s="13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46"/>
      <c r="B35" s="35">
        <v>45432</v>
      </c>
      <c r="C35" s="40" t="s">
        <v>18</v>
      </c>
      <c r="D35" s="36"/>
      <c r="E35" s="36">
        <f t="shared" si="0"/>
        <v>0</v>
      </c>
      <c r="F35" s="38"/>
      <c r="G35" s="36">
        <v>0</v>
      </c>
      <c r="H35" s="13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45"/>
      <c r="B36" s="35">
        <f>B35+(MOD(B35,7)=6)*2+1</f>
        <v>45433</v>
      </c>
      <c r="C36" s="40" t="s">
        <v>18</v>
      </c>
      <c r="D36" s="36"/>
      <c r="E36" s="36">
        <f t="shared" si="0"/>
        <v>0</v>
      </c>
      <c r="F36" s="38">
        <v>0</v>
      </c>
      <c r="G36" s="36">
        <f t="shared" si="1"/>
        <v>0</v>
      </c>
      <c r="H36" s="13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45"/>
      <c r="B37" s="35">
        <f>B36+(MOD(B36,7)=6)*2+1</f>
        <v>45434</v>
      </c>
      <c r="C37" s="40" t="s">
        <v>18</v>
      </c>
      <c r="D37" s="36"/>
      <c r="E37" s="36">
        <f t="shared" si="0"/>
        <v>0</v>
      </c>
      <c r="F37" s="38">
        <v>0</v>
      </c>
      <c r="G37" s="36">
        <f t="shared" si="1"/>
        <v>0</v>
      </c>
      <c r="H37" s="13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45"/>
      <c r="B38" s="35">
        <f>B37+(MOD(B37,7)=6)*2+1</f>
        <v>45435</v>
      </c>
      <c r="C38" s="40" t="s">
        <v>18</v>
      </c>
      <c r="D38" s="36"/>
      <c r="E38" s="36">
        <f t="shared" si="0"/>
        <v>0</v>
      </c>
      <c r="F38" s="38">
        <f t="shared" ref="F38" si="6">D38*25%</f>
        <v>0</v>
      </c>
      <c r="G38" s="36">
        <f t="shared" si="1"/>
        <v>0</v>
      </c>
      <c r="H38" s="13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45"/>
      <c r="B39" s="29" t="s">
        <v>12</v>
      </c>
      <c r="C39" s="30"/>
      <c r="D39" s="31">
        <f>SUM(D10:D38)</f>
        <v>301619.52</v>
      </c>
      <c r="E39" s="31">
        <f>SUM(E10:E38)</f>
        <v>226217.67</v>
      </c>
      <c r="F39" s="31">
        <f>SUM(F10:F38)</f>
        <v>75401.849999999991</v>
      </c>
      <c r="G39" s="22">
        <f>SUM(G10:G32)</f>
        <v>76696.109999999986</v>
      </c>
      <c r="H39" s="13">
        <f>+H38</f>
        <v>-1294.2599999999975</v>
      </c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45"/>
      <c r="B40" s="80" t="s">
        <v>13</v>
      </c>
      <c r="C40" s="57"/>
      <c r="D40" s="57"/>
      <c r="E40" s="57"/>
      <c r="F40" s="57"/>
      <c r="G40" s="57"/>
      <c r="H40" s="81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45"/>
      <c r="B41" s="76" t="s">
        <v>94</v>
      </c>
      <c r="C41" s="85"/>
      <c r="D41" s="85"/>
      <c r="E41" s="85"/>
      <c r="F41" s="85"/>
      <c r="G41" s="85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45"/>
      <c r="B42" s="73" t="s">
        <v>93</v>
      </c>
      <c r="C42" s="85"/>
      <c r="D42" s="85"/>
      <c r="E42" s="85"/>
      <c r="F42" s="85"/>
      <c r="G42" s="85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45"/>
      <c r="B43" s="73" t="s">
        <v>96</v>
      </c>
      <c r="C43" s="85"/>
      <c r="D43" s="85"/>
      <c r="E43" s="85"/>
      <c r="F43" s="85"/>
      <c r="G43" s="85"/>
      <c r="H43" s="75"/>
      <c r="I43" s="4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45"/>
      <c r="B44" s="73" t="s">
        <v>95</v>
      </c>
      <c r="C44" s="84"/>
      <c r="D44" s="84"/>
      <c r="E44" s="84"/>
      <c r="F44" s="84"/>
      <c r="G44" s="84"/>
      <c r="H44" s="83"/>
      <c r="I44" s="4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45"/>
      <c r="B45" s="77"/>
      <c r="C45" s="78"/>
      <c r="D45" s="78"/>
      <c r="E45" s="78"/>
      <c r="F45" s="78"/>
      <c r="G45" s="78"/>
      <c r="H45" s="79"/>
      <c r="I45" s="44"/>
      <c r="J45" s="2"/>
      <c r="K45" s="2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45"/>
      <c r="C46" s="45"/>
      <c r="D46" s="45"/>
      <c r="E46" s="45"/>
      <c r="F46" s="45"/>
      <c r="G46" s="45"/>
      <c r="H46" s="4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zoomScaleNormal="100" workbookViewId="0">
      <selection activeCell="B7" sqref="B7:H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110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100</v>
      </c>
      <c r="C9" s="55"/>
      <c r="D9" s="55"/>
      <c r="E9" s="55"/>
      <c r="F9" s="55"/>
      <c r="G9" s="55"/>
      <c r="H9" s="13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45446</v>
      </c>
      <c r="C10" s="15" t="s">
        <v>11</v>
      </c>
      <c r="D10" s="36">
        <v>307186.84000000003</v>
      </c>
      <c r="E10" s="36">
        <f t="shared" ref="E10:E38" si="0">D10-F10</f>
        <v>230391.69000000003</v>
      </c>
      <c r="F10" s="36">
        <v>76795.149999999994</v>
      </c>
      <c r="G10" s="36">
        <f t="shared" ref="G10:G38" si="1">F10</f>
        <v>76795.149999999994</v>
      </c>
      <c r="H10" s="13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1" si="3">B10+(MOD(B10,7)=6)*2+1</f>
        <v>45447</v>
      </c>
      <c r="C11" s="15" t="s">
        <v>11</v>
      </c>
      <c r="D11" s="36">
        <v>20835.5</v>
      </c>
      <c r="E11" s="36">
        <f t="shared" si="0"/>
        <v>15626.720000000001</v>
      </c>
      <c r="F11" s="37">
        <v>5208.78</v>
      </c>
      <c r="G11" s="36">
        <f t="shared" si="1"/>
        <v>5208.78</v>
      </c>
      <c r="H11" s="13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45448</v>
      </c>
      <c r="C12" s="15" t="s">
        <v>11</v>
      </c>
      <c r="D12" s="36">
        <v>11111.01</v>
      </c>
      <c r="E12" s="36">
        <f t="shared" si="0"/>
        <v>8333.3100000000013</v>
      </c>
      <c r="F12" s="37">
        <v>2777.7</v>
      </c>
      <c r="G12" s="36">
        <f t="shared" si="1"/>
        <v>2777.7</v>
      </c>
      <c r="H12" s="13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45449</v>
      </c>
      <c r="C13" s="15" t="s">
        <v>11</v>
      </c>
      <c r="D13" s="36">
        <v>10021.76</v>
      </c>
      <c r="E13" s="36">
        <f t="shared" si="0"/>
        <v>7516.39</v>
      </c>
      <c r="F13" s="37">
        <v>2505.37</v>
      </c>
      <c r="G13" s="36">
        <f t="shared" si="1"/>
        <v>2505.37</v>
      </c>
      <c r="H13" s="13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45450</v>
      </c>
      <c r="C14" s="15" t="s">
        <v>11</v>
      </c>
      <c r="D14" s="36">
        <v>9170.51</v>
      </c>
      <c r="E14" s="36">
        <f t="shared" si="0"/>
        <v>6877.93</v>
      </c>
      <c r="F14" s="37">
        <v>2292.58</v>
      </c>
      <c r="G14" s="36">
        <f t="shared" si="1"/>
        <v>2292.58</v>
      </c>
      <c r="H14" s="13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45453</v>
      </c>
      <c r="C15" s="15" t="s">
        <v>11</v>
      </c>
      <c r="D15" s="36">
        <v>9768.08</v>
      </c>
      <c r="E15" s="36">
        <f t="shared" si="0"/>
        <v>7326.09</v>
      </c>
      <c r="F15" s="38">
        <v>2441.9899999999998</v>
      </c>
      <c r="G15" s="36">
        <f t="shared" si="1"/>
        <v>2441.9899999999998</v>
      </c>
      <c r="H15" s="13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45454</v>
      </c>
      <c r="C16" s="15" t="s">
        <v>11</v>
      </c>
      <c r="D16" s="36">
        <v>14647.49</v>
      </c>
      <c r="E16" s="36">
        <f t="shared" si="0"/>
        <v>10985.689999999999</v>
      </c>
      <c r="F16" s="38">
        <v>3661.8</v>
      </c>
      <c r="G16" s="36">
        <f t="shared" si="1"/>
        <v>3661.8</v>
      </c>
      <c r="H16" s="13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45455</v>
      </c>
      <c r="C17" s="15" t="s">
        <v>11</v>
      </c>
      <c r="D17" s="36">
        <v>4161.03</v>
      </c>
      <c r="E17" s="36">
        <f t="shared" si="0"/>
        <v>3120.7999999999997</v>
      </c>
      <c r="F17" s="38">
        <v>1040.23</v>
      </c>
      <c r="G17" s="36">
        <f t="shared" si="1"/>
        <v>1040.23</v>
      </c>
      <c r="H17" s="13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45456</v>
      </c>
      <c r="C18" s="15" t="s">
        <v>11</v>
      </c>
      <c r="D18" s="36">
        <v>3894.52</v>
      </c>
      <c r="E18" s="36">
        <f t="shared" si="0"/>
        <v>2920.93</v>
      </c>
      <c r="F18" s="38">
        <v>973.59</v>
      </c>
      <c r="G18" s="36">
        <f t="shared" si="1"/>
        <v>973.59</v>
      </c>
      <c r="H18" s="13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45457</v>
      </c>
      <c r="C19" s="15" t="s">
        <v>11</v>
      </c>
      <c r="D19" s="36">
        <v>10770.81</v>
      </c>
      <c r="E19" s="36">
        <f t="shared" si="0"/>
        <v>8078.16</v>
      </c>
      <c r="F19" s="38">
        <v>2692.65</v>
      </c>
      <c r="G19" s="36">
        <f t="shared" si="1"/>
        <v>2692.65</v>
      </c>
      <c r="H19" s="13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45460</v>
      </c>
      <c r="C20" s="15" t="s">
        <v>11</v>
      </c>
      <c r="D20" s="36">
        <v>4619.8500000000004</v>
      </c>
      <c r="E20" s="36">
        <f t="shared" si="0"/>
        <v>3464.92</v>
      </c>
      <c r="F20" s="38">
        <v>1154.93</v>
      </c>
      <c r="G20" s="36">
        <f t="shared" si="1"/>
        <v>1154.93</v>
      </c>
      <c r="H20" s="13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45461</v>
      </c>
      <c r="C21" s="15" t="s">
        <v>11</v>
      </c>
      <c r="D21" s="36">
        <v>6862.14</v>
      </c>
      <c r="E21" s="36">
        <f t="shared" si="0"/>
        <v>5146.6500000000005</v>
      </c>
      <c r="F21" s="38">
        <v>1715.49</v>
      </c>
      <c r="G21" s="36">
        <f t="shared" si="1"/>
        <v>1715.49</v>
      </c>
      <c r="H21" s="13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45462</v>
      </c>
      <c r="C22" s="15" t="s">
        <v>11</v>
      </c>
      <c r="D22" s="36">
        <v>3621.02</v>
      </c>
      <c r="E22" s="36">
        <f t="shared" si="0"/>
        <v>2715.77</v>
      </c>
      <c r="F22" s="38">
        <v>905.25</v>
      </c>
      <c r="G22" s="36">
        <f t="shared" si="1"/>
        <v>905.25</v>
      </c>
      <c r="H22" s="13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45463</v>
      </c>
      <c r="C23" s="15" t="s">
        <v>11</v>
      </c>
      <c r="D23" s="36">
        <v>5465.92</v>
      </c>
      <c r="E23" s="36">
        <f t="shared" si="0"/>
        <v>4099.47</v>
      </c>
      <c r="F23" s="38">
        <v>1366.45</v>
      </c>
      <c r="G23" s="36">
        <f t="shared" si="1"/>
        <v>1366.45</v>
      </c>
      <c r="H23" s="13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45464</v>
      </c>
      <c r="C24" s="15" t="s">
        <v>11</v>
      </c>
      <c r="D24" s="36">
        <v>14626.42</v>
      </c>
      <c r="E24" s="36">
        <f t="shared" si="0"/>
        <v>10969.869999999999</v>
      </c>
      <c r="F24" s="38">
        <v>3656.55</v>
      </c>
      <c r="G24" s="36">
        <f t="shared" si="1"/>
        <v>3656.55</v>
      </c>
      <c r="H24" s="13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45467</v>
      </c>
      <c r="C25" s="15" t="s">
        <v>11</v>
      </c>
      <c r="D25" s="36">
        <v>10078.33</v>
      </c>
      <c r="E25" s="36">
        <f t="shared" si="0"/>
        <v>7558.7999999999993</v>
      </c>
      <c r="F25" s="38">
        <v>2519.5300000000002</v>
      </c>
      <c r="G25" s="36">
        <f t="shared" si="1"/>
        <v>2519.5300000000002</v>
      </c>
      <c r="H25" s="13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45468</v>
      </c>
      <c r="C26" s="15" t="s">
        <v>11</v>
      </c>
      <c r="D26" s="36">
        <v>8759.0400000000009</v>
      </c>
      <c r="E26" s="36">
        <f t="shared" si="0"/>
        <v>6569.3300000000008</v>
      </c>
      <c r="F26" s="38">
        <v>2189.71</v>
      </c>
      <c r="G26" s="36">
        <f t="shared" si="1"/>
        <v>2189.71</v>
      </c>
      <c r="H26" s="13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45469</v>
      </c>
      <c r="C27" s="15" t="s">
        <v>11</v>
      </c>
      <c r="D27" s="36">
        <v>7421.03</v>
      </c>
      <c r="E27" s="36">
        <f t="shared" si="0"/>
        <v>5565.84</v>
      </c>
      <c r="F27" s="38">
        <v>1855.19</v>
      </c>
      <c r="G27" s="36">
        <f t="shared" si="1"/>
        <v>1855.19</v>
      </c>
      <c r="H27" s="13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45470</v>
      </c>
      <c r="C28" s="15" t="s">
        <v>11</v>
      </c>
      <c r="D28" s="36">
        <v>5612.26</v>
      </c>
      <c r="E28" s="36">
        <f t="shared" si="0"/>
        <v>4209.25</v>
      </c>
      <c r="F28" s="38">
        <v>1403.01</v>
      </c>
      <c r="G28" s="36">
        <f t="shared" si="1"/>
        <v>1403.01</v>
      </c>
      <c r="H28" s="13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3"/>
        <v>45471</v>
      </c>
      <c r="C29" s="15" t="s">
        <v>11</v>
      </c>
      <c r="D29" s="36">
        <v>11166.69</v>
      </c>
      <c r="E29" s="36">
        <f>D29-F29</f>
        <v>8375.0600000000013</v>
      </c>
      <c r="F29" s="38">
        <v>2791.63</v>
      </c>
      <c r="G29" s="36">
        <f>F29</f>
        <v>2791.63</v>
      </c>
      <c r="H29" s="13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46"/>
      <c r="B30" s="35">
        <f t="shared" si="3"/>
        <v>45474</v>
      </c>
      <c r="C30" s="15" t="s">
        <v>11</v>
      </c>
      <c r="D30" s="36"/>
      <c r="E30" s="36">
        <f t="shared" si="0"/>
        <v>0</v>
      </c>
      <c r="F30" s="38"/>
      <c r="G30" s="36">
        <f t="shared" ref="G30:G31" si="4">F30</f>
        <v>0</v>
      </c>
      <c r="H30" s="13">
        <f t="shared" ref="H30:H31" si="5">H29+F30-G30</f>
        <v>-1294.2599999999948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hidden="1" customHeight="1" x14ac:dyDescent="0.25">
      <c r="A31" s="46"/>
      <c r="B31" s="35">
        <f t="shared" si="3"/>
        <v>45475</v>
      </c>
      <c r="C31" s="15" t="s">
        <v>11</v>
      </c>
      <c r="D31" s="36">
        <v>0</v>
      </c>
      <c r="E31" s="36">
        <f t="shared" si="0"/>
        <v>0</v>
      </c>
      <c r="F31" s="38">
        <v>0</v>
      </c>
      <c r="G31" s="36">
        <f t="shared" si="4"/>
        <v>0</v>
      </c>
      <c r="H31" s="13">
        <f t="shared" si="5"/>
        <v>-1294.2599999999948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39" t="s">
        <v>45</v>
      </c>
      <c r="B32" s="35">
        <v>45471</v>
      </c>
      <c r="C32" s="15" t="s">
        <v>18</v>
      </c>
      <c r="D32" s="36">
        <v>21187.97</v>
      </c>
      <c r="E32" s="36">
        <f>D32-F32</f>
        <v>15890.980000000001</v>
      </c>
      <c r="F32" s="38">
        <v>5296.99</v>
      </c>
      <c r="G32" s="36">
        <v>0</v>
      </c>
      <c r="H32" s="13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39"/>
      <c r="B33" s="35"/>
      <c r="C33" s="40"/>
      <c r="D33" s="36"/>
      <c r="E33" s="36"/>
      <c r="F33" s="38"/>
      <c r="G33" s="36"/>
      <c r="H33" s="13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39"/>
      <c r="B34" s="35"/>
      <c r="C34" s="40"/>
      <c r="D34" s="47"/>
      <c r="E34" s="42"/>
      <c r="F34" s="47"/>
      <c r="G34" s="36"/>
      <c r="H34" s="13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39"/>
      <c r="B35" s="35">
        <v>45432</v>
      </c>
      <c r="C35" s="40" t="s">
        <v>18</v>
      </c>
      <c r="D35" s="36"/>
      <c r="E35" s="36">
        <f t="shared" si="0"/>
        <v>0</v>
      </c>
      <c r="F35" s="38"/>
      <c r="G35" s="36">
        <v>0</v>
      </c>
      <c r="H35" s="13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35">
        <f>B35+(MOD(B35,7)=6)*2+1</f>
        <v>45433</v>
      </c>
      <c r="C36" s="40" t="s">
        <v>18</v>
      </c>
      <c r="D36" s="36"/>
      <c r="E36" s="36">
        <f t="shared" si="0"/>
        <v>0</v>
      </c>
      <c r="F36" s="38">
        <v>0</v>
      </c>
      <c r="G36" s="36">
        <f t="shared" si="1"/>
        <v>0</v>
      </c>
      <c r="H36" s="13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35">
        <f>B36+(MOD(B36,7)=6)*2+1</f>
        <v>45434</v>
      </c>
      <c r="C37" s="40" t="s">
        <v>18</v>
      </c>
      <c r="D37" s="36"/>
      <c r="E37" s="36">
        <f t="shared" si="0"/>
        <v>0</v>
      </c>
      <c r="F37" s="38">
        <v>0</v>
      </c>
      <c r="G37" s="36">
        <f t="shared" si="1"/>
        <v>0</v>
      </c>
      <c r="H37" s="13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35">
        <f>B37+(MOD(B37,7)=6)*2+1</f>
        <v>45435</v>
      </c>
      <c r="C38" s="40" t="s">
        <v>18</v>
      </c>
      <c r="D38" s="36"/>
      <c r="E38" s="36">
        <f t="shared" si="0"/>
        <v>0</v>
      </c>
      <c r="F38" s="38">
        <f t="shared" ref="F38" si="6">D38*25%</f>
        <v>0</v>
      </c>
      <c r="G38" s="36">
        <f t="shared" si="1"/>
        <v>0</v>
      </c>
      <c r="H38" s="13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9" t="s">
        <v>12</v>
      </c>
      <c r="C39" s="30"/>
      <c r="D39" s="31">
        <f>SUM(D10:D38)</f>
        <v>500988.22000000009</v>
      </c>
      <c r="E39" s="31">
        <f>SUM(E10:E38)</f>
        <v>375743.65</v>
      </c>
      <c r="F39" s="31">
        <f>SUM(F10:F38)</f>
        <v>125244.56999999999</v>
      </c>
      <c r="G39" s="22">
        <f>SUM(G10:G32)</f>
        <v>119947.57999999999</v>
      </c>
      <c r="H39" s="13">
        <f>+H38</f>
        <v>4002.730000000005</v>
      </c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43"/>
      <c r="B40" s="80" t="s">
        <v>13</v>
      </c>
      <c r="C40" s="57"/>
      <c r="D40" s="57"/>
      <c r="E40" s="57"/>
      <c r="F40" s="57"/>
      <c r="G40" s="57"/>
      <c r="H40" s="81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43"/>
      <c r="B41" s="76" t="s">
        <v>104</v>
      </c>
      <c r="C41" s="74"/>
      <c r="D41" s="74"/>
      <c r="E41" s="74"/>
      <c r="F41" s="74"/>
      <c r="G41" s="74"/>
      <c r="H41" s="75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43"/>
      <c r="B42" s="73" t="s">
        <v>103</v>
      </c>
      <c r="C42" s="74"/>
      <c r="D42" s="74"/>
      <c r="E42" s="74"/>
      <c r="F42" s="74"/>
      <c r="G42" s="74"/>
      <c r="H42" s="75"/>
      <c r="I42" s="4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43"/>
      <c r="B43" s="73"/>
      <c r="C43" s="74"/>
      <c r="D43" s="74"/>
      <c r="E43" s="74"/>
      <c r="F43" s="74"/>
      <c r="G43" s="74"/>
      <c r="H43" s="75"/>
      <c r="I43" s="44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43"/>
      <c r="B44" s="73"/>
      <c r="C44" s="82"/>
      <c r="D44" s="82"/>
      <c r="E44" s="82"/>
      <c r="F44" s="82"/>
      <c r="G44" s="82"/>
      <c r="H44" s="83"/>
      <c r="I44" s="44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43"/>
      <c r="B45" s="77"/>
      <c r="C45" s="78"/>
      <c r="D45" s="78"/>
      <c r="E45" s="78"/>
      <c r="F45" s="78"/>
      <c r="G45" s="78"/>
      <c r="H45" s="79"/>
      <c r="I45" s="44"/>
      <c r="J45" s="2"/>
      <c r="K45" s="2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45"/>
      <c r="C46" s="45"/>
      <c r="D46" s="45"/>
      <c r="E46" s="45"/>
      <c r="F46" s="45"/>
      <c r="G46" s="45"/>
      <c r="H46" s="4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25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105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111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106</v>
      </c>
      <c r="C9" s="55"/>
      <c r="D9" s="55"/>
      <c r="E9" s="55"/>
      <c r="F9" s="55"/>
      <c r="G9" s="55"/>
      <c r="H9" s="13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45474</v>
      </c>
      <c r="C10" s="15" t="s">
        <v>11</v>
      </c>
      <c r="D10" s="36">
        <v>10194.09</v>
      </c>
      <c r="E10" s="36">
        <f t="shared" ref="E10:E35" si="0">D10-F10</f>
        <v>7645.6200000000008</v>
      </c>
      <c r="F10" s="36">
        <v>2548.4699999999998</v>
      </c>
      <c r="G10" s="36">
        <f t="shared" ref="G10:G35" si="1">F10</f>
        <v>2548.4699999999998</v>
      </c>
      <c r="H10" s="13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2" si="3">B10+(MOD(B10,7)=6)*2+1</f>
        <v>45475</v>
      </c>
      <c r="C11" s="15" t="s">
        <v>11</v>
      </c>
      <c r="D11" s="36">
        <v>20685.54</v>
      </c>
      <c r="E11" s="36">
        <f t="shared" si="0"/>
        <v>15514.310000000001</v>
      </c>
      <c r="F11" s="37">
        <v>5171.2299999999996</v>
      </c>
      <c r="G11" s="36">
        <f t="shared" si="1"/>
        <v>5171.2299999999996</v>
      </c>
      <c r="H11" s="13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45476</v>
      </c>
      <c r="C12" s="15" t="s">
        <v>11</v>
      </c>
      <c r="D12" s="36">
        <v>5064.1400000000003</v>
      </c>
      <c r="E12" s="36">
        <f t="shared" si="0"/>
        <v>3798.13</v>
      </c>
      <c r="F12" s="37">
        <v>1266.01</v>
      </c>
      <c r="G12" s="36">
        <f t="shared" si="1"/>
        <v>1266.01</v>
      </c>
      <c r="H12" s="13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45477</v>
      </c>
      <c r="C13" s="15" t="s">
        <v>11</v>
      </c>
      <c r="D13" s="36">
        <v>4551.37</v>
      </c>
      <c r="E13" s="36">
        <f t="shared" si="0"/>
        <v>3413.58</v>
      </c>
      <c r="F13" s="37">
        <v>1137.79</v>
      </c>
      <c r="G13" s="36">
        <f t="shared" si="1"/>
        <v>1137.79</v>
      </c>
      <c r="H13" s="13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45478</v>
      </c>
      <c r="C14" s="15" t="s">
        <v>11</v>
      </c>
      <c r="D14" s="36">
        <v>6171.1</v>
      </c>
      <c r="E14" s="36">
        <f t="shared" si="0"/>
        <v>4628.3700000000008</v>
      </c>
      <c r="F14" s="37">
        <v>1542.73</v>
      </c>
      <c r="G14" s="36">
        <f t="shared" si="1"/>
        <v>1542.73</v>
      </c>
      <c r="H14" s="13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45481</v>
      </c>
      <c r="C15" s="15" t="s">
        <v>11</v>
      </c>
      <c r="D15" s="36">
        <v>7828.79</v>
      </c>
      <c r="E15" s="36">
        <f t="shared" si="0"/>
        <v>5871.6399999999994</v>
      </c>
      <c r="F15" s="38">
        <v>1957.15</v>
      </c>
      <c r="G15" s="36">
        <f t="shared" si="1"/>
        <v>1957.15</v>
      </c>
      <c r="H15" s="13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45482</v>
      </c>
      <c r="C16" s="15" t="s">
        <v>11</v>
      </c>
      <c r="D16" s="36">
        <v>8343.85</v>
      </c>
      <c r="E16" s="36">
        <f t="shared" si="0"/>
        <v>6257.97</v>
      </c>
      <c r="F16" s="38">
        <v>2085.88</v>
      </c>
      <c r="G16" s="36">
        <f t="shared" si="1"/>
        <v>2085.88</v>
      </c>
      <c r="H16" s="13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45483</v>
      </c>
      <c r="C17" s="15" t="s">
        <v>11</v>
      </c>
      <c r="D17" s="36">
        <v>6219.42</v>
      </c>
      <c r="E17" s="36">
        <f t="shared" si="0"/>
        <v>4664.6100000000006</v>
      </c>
      <c r="F17" s="38">
        <v>1554.81</v>
      </c>
      <c r="G17" s="36">
        <f t="shared" si="1"/>
        <v>1554.81</v>
      </c>
      <c r="H17" s="13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45484</v>
      </c>
      <c r="C18" s="15" t="s">
        <v>11</v>
      </c>
      <c r="D18" s="36">
        <v>15225.02</v>
      </c>
      <c r="E18" s="36">
        <f t="shared" si="0"/>
        <v>11418.86</v>
      </c>
      <c r="F18" s="38">
        <v>3806.16</v>
      </c>
      <c r="G18" s="36">
        <f t="shared" si="1"/>
        <v>3806.16</v>
      </c>
      <c r="H18" s="13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45485</v>
      </c>
      <c r="C19" s="15" t="s">
        <v>11</v>
      </c>
      <c r="D19" s="36">
        <v>4509.82</v>
      </c>
      <c r="E19" s="36">
        <f t="shared" si="0"/>
        <v>3382.4199999999996</v>
      </c>
      <c r="F19" s="38">
        <v>1127.4000000000001</v>
      </c>
      <c r="G19" s="36">
        <f t="shared" si="1"/>
        <v>1127.4000000000001</v>
      </c>
      <c r="H19" s="13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45488</v>
      </c>
      <c r="C20" s="15" t="s">
        <v>11</v>
      </c>
      <c r="D20" s="36">
        <v>3817.2</v>
      </c>
      <c r="E20" s="36">
        <f t="shared" si="0"/>
        <v>2862.95</v>
      </c>
      <c r="F20" s="38">
        <v>954.25</v>
      </c>
      <c r="G20" s="36">
        <f t="shared" si="1"/>
        <v>954.25</v>
      </c>
      <c r="H20" s="13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45489</v>
      </c>
      <c r="C21" s="15" t="s">
        <v>11</v>
      </c>
      <c r="D21" s="36">
        <v>13460.92</v>
      </c>
      <c r="E21" s="36">
        <f t="shared" si="0"/>
        <v>10095.74</v>
      </c>
      <c r="F21" s="38">
        <v>3365.18</v>
      </c>
      <c r="G21" s="36">
        <f t="shared" si="1"/>
        <v>3365.18</v>
      </c>
      <c r="H21" s="13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45490</v>
      </c>
      <c r="C22" s="15" t="s">
        <v>11</v>
      </c>
      <c r="D22" s="36">
        <v>10329.99</v>
      </c>
      <c r="E22" s="36">
        <f t="shared" si="0"/>
        <v>7747.52</v>
      </c>
      <c r="F22" s="38">
        <v>2582.4699999999998</v>
      </c>
      <c r="G22" s="36">
        <f t="shared" si="1"/>
        <v>2582.4699999999998</v>
      </c>
      <c r="H22" s="13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45491</v>
      </c>
      <c r="C23" s="15" t="s">
        <v>11</v>
      </c>
      <c r="D23" s="36">
        <v>5315.77</v>
      </c>
      <c r="E23" s="36">
        <f t="shared" si="0"/>
        <v>3986.8500000000004</v>
      </c>
      <c r="F23" s="38">
        <v>1328.92</v>
      </c>
      <c r="G23" s="36">
        <f t="shared" si="1"/>
        <v>1328.92</v>
      </c>
      <c r="H23" s="13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45492</v>
      </c>
      <c r="C24" s="15" t="s">
        <v>11</v>
      </c>
      <c r="D24" s="36">
        <v>7108.74</v>
      </c>
      <c r="E24" s="36">
        <f t="shared" si="0"/>
        <v>5331.58</v>
      </c>
      <c r="F24" s="38">
        <v>1777.16</v>
      </c>
      <c r="G24" s="36">
        <f t="shared" si="1"/>
        <v>1777.16</v>
      </c>
      <c r="H24" s="13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45495</v>
      </c>
      <c r="C25" s="15" t="s">
        <v>11</v>
      </c>
      <c r="D25" s="36">
        <v>4264.8</v>
      </c>
      <c r="E25" s="36">
        <f t="shared" si="0"/>
        <v>3198.63</v>
      </c>
      <c r="F25" s="38">
        <v>1066.17</v>
      </c>
      <c r="G25" s="36">
        <f t="shared" si="1"/>
        <v>1066.17</v>
      </c>
      <c r="H25" s="13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45496</v>
      </c>
      <c r="C26" s="15" t="s">
        <v>11</v>
      </c>
      <c r="D26" s="36">
        <v>2836.55</v>
      </c>
      <c r="E26" s="36">
        <f t="shared" si="0"/>
        <v>2127.42</v>
      </c>
      <c r="F26" s="38">
        <v>709.13</v>
      </c>
      <c r="G26" s="36">
        <f t="shared" si="1"/>
        <v>709.13</v>
      </c>
      <c r="H26" s="13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45497</v>
      </c>
      <c r="C27" s="15" t="s">
        <v>11</v>
      </c>
      <c r="D27" s="36">
        <v>3777.19</v>
      </c>
      <c r="E27" s="36">
        <f t="shared" si="0"/>
        <v>2832.92</v>
      </c>
      <c r="F27" s="38">
        <v>944.27</v>
      </c>
      <c r="G27" s="36">
        <f t="shared" si="1"/>
        <v>944.27</v>
      </c>
      <c r="H27" s="13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45498</v>
      </c>
      <c r="C28" s="15" t="s">
        <v>11</v>
      </c>
      <c r="D28" s="36">
        <v>1902.84</v>
      </c>
      <c r="E28" s="36">
        <f t="shared" si="0"/>
        <v>1427.1399999999999</v>
      </c>
      <c r="F28" s="38">
        <v>475.7</v>
      </c>
      <c r="G28" s="36">
        <f t="shared" si="1"/>
        <v>475.7</v>
      </c>
      <c r="H28" s="13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3"/>
        <v>45499</v>
      </c>
      <c r="C29" s="15" t="s">
        <v>11</v>
      </c>
      <c r="D29" s="36">
        <v>2611.7199999999998</v>
      </c>
      <c r="E29" s="36">
        <f>D29-F29</f>
        <v>1958.81</v>
      </c>
      <c r="F29" s="38">
        <v>652.91</v>
      </c>
      <c r="G29" s="36">
        <f>F29</f>
        <v>652.91</v>
      </c>
      <c r="H29" s="13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3"/>
        <v>45502</v>
      </c>
      <c r="C30" s="15" t="s">
        <v>11</v>
      </c>
      <c r="D30" s="36">
        <v>3069.73</v>
      </c>
      <c r="E30" s="36">
        <f t="shared" si="0"/>
        <v>2302.31</v>
      </c>
      <c r="F30" s="38">
        <v>767.42</v>
      </c>
      <c r="G30" s="36">
        <f t="shared" ref="G30:G31" si="4">F30</f>
        <v>767.42</v>
      </c>
      <c r="H30" s="13">
        <f t="shared" ref="H30:H31" si="5">H29+F30-G30</f>
        <v>4002.7300000000005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 x14ac:dyDescent="0.25">
      <c r="A31" s="46"/>
      <c r="B31" s="35">
        <f t="shared" si="3"/>
        <v>45503</v>
      </c>
      <c r="C31" s="15" t="s">
        <v>11</v>
      </c>
      <c r="D31" s="36">
        <v>16881.349999999999</v>
      </c>
      <c r="E31" s="36">
        <f t="shared" si="0"/>
        <v>12661.089999999998</v>
      </c>
      <c r="F31" s="38">
        <v>4220.26</v>
      </c>
      <c r="G31" s="36">
        <f t="shared" si="4"/>
        <v>4220.26</v>
      </c>
      <c r="H31" s="13">
        <f t="shared" si="5"/>
        <v>4002.7300000000014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39"/>
      <c r="B32" s="35">
        <f t="shared" si="3"/>
        <v>45504</v>
      </c>
      <c r="C32" s="15" t="s">
        <v>11</v>
      </c>
      <c r="D32" s="36">
        <v>24039.69</v>
      </c>
      <c r="E32" s="36">
        <f t="shared" ref="E32:E34" si="6">D32-F32</f>
        <v>18029.96</v>
      </c>
      <c r="F32" s="38">
        <v>6009.73</v>
      </c>
      <c r="G32" s="36">
        <f t="shared" ref="G32" si="7">F32</f>
        <v>6009.73</v>
      </c>
      <c r="H32" s="13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45</v>
      </c>
      <c r="B33" s="35">
        <v>45491</v>
      </c>
      <c r="C33" s="40" t="s">
        <v>18</v>
      </c>
      <c r="D33" s="36">
        <v>0</v>
      </c>
      <c r="E33" s="36">
        <f t="shared" si="6"/>
        <v>0</v>
      </c>
      <c r="F33" s="38">
        <v>0</v>
      </c>
      <c r="G33" s="36">
        <v>4002.73</v>
      </c>
      <c r="H33" s="13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v>45504</v>
      </c>
      <c r="C34" s="40" t="s">
        <v>18</v>
      </c>
      <c r="D34" s="36">
        <v>23978.77</v>
      </c>
      <c r="E34" s="36">
        <f t="shared" si="6"/>
        <v>17984.080000000002</v>
      </c>
      <c r="F34" s="38">
        <v>5994.69</v>
      </c>
      <c r="G34" s="36">
        <v>0</v>
      </c>
      <c r="H34" s="13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35"/>
      <c r="C35" s="40"/>
      <c r="D35" s="36"/>
      <c r="E35" s="36">
        <f t="shared" si="0"/>
        <v>0</v>
      </c>
      <c r="F35" s="38">
        <f t="shared" ref="F35" si="9">D35*25%</f>
        <v>0</v>
      </c>
      <c r="G35" s="36">
        <f t="shared" si="1"/>
        <v>0</v>
      </c>
      <c r="H35" s="13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9" t="s">
        <v>12</v>
      </c>
      <c r="C36" s="30"/>
      <c r="D36" s="31">
        <f>SUM(D10:D35)</f>
        <v>212188.40000000002</v>
      </c>
      <c r="E36" s="31">
        <f>SUM(E10:E35)</f>
        <v>159142.51</v>
      </c>
      <c r="F36" s="31">
        <f>SUM(F10:F35)</f>
        <v>53045.89</v>
      </c>
      <c r="G36" s="22">
        <f>SUM(G10:G35)</f>
        <v>51053.93</v>
      </c>
      <c r="H36" s="13">
        <f>+H35</f>
        <v>5994.69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80" t="s">
        <v>13</v>
      </c>
      <c r="C37" s="57"/>
      <c r="D37" s="57"/>
      <c r="E37" s="57"/>
      <c r="F37" s="57"/>
      <c r="G37" s="57"/>
      <c r="H37" s="81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76" t="s">
        <v>107</v>
      </c>
      <c r="C38" s="74"/>
      <c r="D38" s="74"/>
      <c r="E38" s="74"/>
      <c r="F38" s="74"/>
      <c r="G38" s="74"/>
      <c r="H38" s="75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43"/>
      <c r="B39" s="73" t="s">
        <v>108</v>
      </c>
      <c r="C39" s="85"/>
      <c r="D39" s="85"/>
      <c r="E39" s="85"/>
      <c r="F39" s="85"/>
      <c r="G39" s="85"/>
      <c r="H39" s="75"/>
      <c r="I39" s="4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43"/>
      <c r="B40" s="73" t="s">
        <v>109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43"/>
      <c r="B41" s="73"/>
      <c r="C41" s="82"/>
      <c r="D41" s="82"/>
      <c r="E41" s="82"/>
      <c r="F41" s="82"/>
      <c r="G41" s="82"/>
      <c r="H41" s="83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43"/>
      <c r="B42" s="77"/>
      <c r="C42" s="78"/>
      <c r="D42" s="78"/>
      <c r="E42" s="78"/>
      <c r="F42" s="78"/>
      <c r="G42" s="78"/>
      <c r="H42" s="79"/>
      <c r="I42" s="44"/>
      <c r="J42" s="2"/>
      <c r="K42" s="2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45"/>
      <c r="C43" s="45"/>
      <c r="D43" s="45"/>
      <c r="E43" s="45"/>
      <c r="F43" s="45"/>
      <c r="G43" s="45"/>
      <c r="H43" s="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00"/>
  <sheetViews>
    <sheetView topLeftCell="A16" workbookViewId="0">
      <selection activeCell="L49" sqref="L49"/>
    </sheetView>
  </sheetViews>
  <sheetFormatPr defaultColWidth="14.42578125" defaultRowHeight="15" customHeight="1" x14ac:dyDescent="0.25"/>
  <cols>
    <col min="1" max="1" width="8" customWidth="1"/>
    <col min="2" max="2" width="10.7109375" customWidth="1"/>
    <col min="3" max="3" width="11" customWidth="1"/>
    <col min="4" max="5" width="10.140625" customWidth="1"/>
    <col min="6" max="6" width="16.28515625" customWidth="1"/>
    <col min="7" max="7" width="14.28515625" customWidth="1"/>
    <col min="8" max="8" width="26.42578125" customWidth="1"/>
    <col min="9" max="26" width="8" customWidth="1"/>
  </cols>
  <sheetData>
    <row r="1" spans="1:8" ht="22.5" customHeight="1" x14ac:dyDescent="0.3">
      <c r="A1" s="1" t="s">
        <v>0</v>
      </c>
      <c r="B1" s="24"/>
      <c r="C1" s="24"/>
      <c r="D1" s="24"/>
      <c r="E1" s="24"/>
      <c r="F1" s="24"/>
      <c r="G1" s="24"/>
      <c r="H1" s="24"/>
    </row>
    <row r="2" spans="1:8" ht="15.75" customHeight="1" x14ac:dyDescent="0.25">
      <c r="A2" s="3" t="s">
        <v>1</v>
      </c>
      <c r="B2" s="24"/>
      <c r="C2" s="24"/>
      <c r="D2" s="24"/>
      <c r="E2" s="24"/>
      <c r="F2" s="24"/>
      <c r="G2" s="24"/>
      <c r="H2" s="24"/>
    </row>
    <row r="3" spans="1:8" ht="15.75" customHeight="1" x14ac:dyDescent="0.25">
      <c r="A3" s="3" t="s">
        <v>2</v>
      </c>
      <c r="B3" s="24"/>
      <c r="C3" s="24"/>
      <c r="D3" s="24"/>
      <c r="E3" s="24"/>
      <c r="F3" s="24"/>
      <c r="G3" s="24"/>
      <c r="H3" s="24"/>
    </row>
    <row r="4" spans="1:8" ht="15.75" customHeight="1" x14ac:dyDescent="0.25">
      <c r="A4" s="24"/>
      <c r="B4" s="24"/>
      <c r="C4" s="3"/>
      <c r="D4" s="24"/>
      <c r="E4" s="24"/>
      <c r="F4" s="24"/>
      <c r="G4" s="24"/>
      <c r="H4" s="24"/>
    </row>
    <row r="5" spans="1:8" ht="15.75" customHeight="1" x14ac:dyDescent="0.25">
      <c r="A5" s="4"/>
      <c r="B5" s="4"/>
      <c r="C5" s="5"/>
      <c r="D5" s="4"/>
      <c r="E5" s="4"/>
      <c r="F5" s="4"/>
      <c r="G5" s="4"/>
      <c r="H5" s="4"/>
    </row>
    <row r="6" spans="1:8" ht="15.75" customHeight="1" x14ac:dyDescent="0.25">
      <c r="A6" s="24"/>
      <c r="B6" s="24"/>
      <c r="C6" s="24"/>
      <c r="D6" s="24"/>
      <c r="E6" s="24"/>
      <c r="F6" s="24"/>
      <c r="G6" s="24"/>
      <c r="H6" s="6" t="s">
        <v>15</v>
      </c>
    </row>
    <row r="7" spans="1:8" ht="15.75" customHeight="1" x14ac:dyDescent="0.25">
      <c r="A7" s="24"/>
      <c r="B7" s="51" t="s">
        <v>16</v>
      </c>
      <c r="C7" s="52"/>
      <c r="D7" s="52"/>
      <c r="E7" s="52"/>
      <c r="F7" s="52"/>
      <c r="G7" s="52"/>
      <c r="H7" s="53"/>
    </row>
    <row r="8" spans="1:8" x14ac:dyDescent="0.25">
      <c r="A8" s="24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</row>
    <row r="9" spans="1:8" x14ac:dyDescent="0.25">
      <c r="A9" s="24"/>
      <c r="B9" s="54" t="s">
        <v>17</v>
      </c>
      <c r="C9" s="55"/>
      <c r="D9" s="55"/>
      <c r="E9" s="55"/>
      <c r="F9" s="55"/>
      <c r="G9" s="55"/>
      <c r="H9" s="13">
        <v>4240.1000000000004</v>
      </c>
    </row>
    <row r="10" spans="1:8" x14ac:dyDescent="0.25">
      <c r="A10" s="24"/>
      <c r="B10" s="14">
        <v>44958</v>
      </c>
      <c r="C10" s="15" t="s">
        <v>11</v>
      </c>
      <c r="D10" s="16">
        <v>521431.54000000004</v>
      </c>
      <c r="E10" s="16">
        <v>391074.66000000003</v>
      </c>
      <c r="F10" s="16">
        <v>130356.88</v>
      </c>
      <c r="G10" s="16">
        <v>130356.88</v>
      </c>
      <c r="H10" s="17">
        <v>4240.1000000000058</v>
      </c>
    </row>
    <row r="11" spans="1:8" x14ac:dyDescent="0.25">
      <c r="A11" s="24"/>
      <c r="B11" s="14">
        <v>44959</v>
      </c>
      <c r="C11" s="15" t="s">
        <v>11</v>
      </c>
      <c r="D11" s="16">
        <v>11509.57</v>
      </c>
      <c r="E11" s="16">
        <v>8632.2099999999991</v>
      </c>
      <c r="F11" s="18">
        <v>2877.36</v>
      </c>
      <c r="G11" s="16">
        <v>2877.36</v>
      </c>
      <c r="H11" s="17">
        <v>4240.1000000000058</v>
      </c>
    </row>
    <row r="12" spans="1:8" x14ac:dyDescent="0.25">
      <c r="A12" s="24"/>
      <c r="B12" s="14">
        <v>44960</v>
      </c>
      <c r="C12" s="15" t="s">
        <v>11</v>
      </c>
      <c r="D12" s="16">
        <v>8905.4699999999993</v>
      </c>
      <c r="E12" s="16">
        <v>6679.119999999999</v>
      </c>
      <c r="F12" s="18">
        <v>2226.35</v>
      </c>
      <c r="G12" s="16">
        <v>2226.35</v>
      </c>
      <c r="H12" s="17">
        <v>4240.1000000000058</v>
      </c>
    </row>
    <row r="13" spans="1:8" x14ac:dyDescent="0.25">
      <c r="A13" s="24"/>
      <c r="B13" s="14">
        <v>44963</v>
      </c>
      <c r="C13" s="15" t="s">
        <v>11</v>
      </c>
      <c r="D13" s="16">
        <v>8068.63</v>
      </c>
      <c r="E13" s="16">
        <v>6051.5</v>
      </c>
      <c r="F13" s="18">
        <v>2017.13</v>
      </c>
      <c r="G13" s="16">
        <v>2017.13</v>
      </c>
      <c r="H13" s="17">
        <v>4240.1000000000058</v>
      </c>
    </row>
    <row r="14" spans="1:8" x14ac:dyDescent="0.25">
      <c r="A14" s="24"/>
      <c r="B14" s="14">
        <v>44964</v>
      </c>
      <c r="C14" s="15" t="s">
        <v>11</v>
      </c>
      <c r="D14" s="16">
        <v>12949.88</v>
      </c>
      <c r="E14" s="16">
        <v>9712.4399999999987</v>
      </c>
      <c r="F14" s="18">
        <v>3237.44</v>
      </c>
      <c r="G14" s="16">
        <v>3237.44</v>
      </c>
      <c r="H14" s="17">
        <v>4240.1000000000058</v>
      </c>
    </row>
    <row r="15" spans="1:8" x14ac:dyDescent="0.25">
      <c r="A15" s="24"/>
      <c r="B15" s="14">
        <v>44965</v>
      </c>
      <c r="C15" s="15" t="s">
        <v>11</v>
      </c>
      <c r="D15" s="16">
        <v>5256.61</v>
      </c>
      <c r="E15" s="16">
        <v>3942.4699999999993</v>
      </c>
      <c r="F15" s="19">
        <v>1314.14</v>
      </c>
      <c r="G15" s="16">
        <v>1314.14</v>
      </c>
      <c r="H15" s="17">
        <v>4240.1000000000058</v>
      </c>
    </row>
    <row r="16" spans="1:8" x14ac:dyDescent="0.25">
      <c r="A16" s="24"/>
      <c r="B16" s="14">
        <v>44966</v>
      </c>
      <c r="C16" s="15" t="s">
        <v>11</v>
      </c>
      <c r="D16" s="16">
        <v>7444.17</v>
      </c>
      <c r="E16" s="16">
        <v>5583.14</v>
      </c>
      <c r="F16" s="19">
        <v>1861.03</v>
      </c>
      <c r="G16" s="16">
        <v>1861.03</v>
      </c>
      <c r="H16" s="17">
        <v>4240.1000000000058</v>
      </c>
    </row>
    <row r="17" spans="1:8" x14ac:dyDescent="0.25">
      <c r="A17" s="24"/>
      <c r="B17" s="14">
        <v>44967</v>
      </c>
      <c r="C17" s="15" t="s">
        <v>11</v>
      </c>
      <c r="D17" s="16">
        <v>9169.59</v>
      </c>
      <c r="E17" s="16">
        <v>6877.21</v>
      </c>
      <c r="F17" s="19">
        <v>2292.38</v>
      </c>
      <c r="G17" s="16">
        <v>2292.38</v>
      </c>
      <c r="H17" s="17">
        <v>4240.1000000000058</v>
      </c>
    </row>
    <row r="18" spans="1:8" x14ac:dyDescent="0.25">
      <c r="A18" s="24"/>
      <c r="B18" s="14">
        <v>44970</v>
      </c>
      <c r="C18" s="15" t="s">
        <v>11</v>
      </c>
      <c r="D18" s="16">
        <v>8271.69</v>
      </c>
      <c r="E18" s="16">
        <v>6203.7900000000009</v>
      </c>
      <c r="F18" s="19">
        <v>2067.9</v>
      </c>
      <c r="G18" s="16">
        <v>2067.9</v>
      </c>
      <c r="H18" s="17">
        <v>4240.1000000000058</v>
      </c>
    </row>
    <row r="19" spans="1:8" x14ac:dyDescent="0.25">
      <c r="A19" s="24"/>
      <c r="B19" s="14">
        <v>44971</v>
      </c>
      <c r="C19" s="15" t="s">
        <v>11</v>
      </c>
      <c r="D19" s="16">
        <v>5134.3100000000004</v>
      </c>
      <c r="E19" s="16">
        <v>3850.7400000000007</v>
      </c>
      <c r="F19" s="19">
        <v>1283.57</v>
      </c>
      <c r="G19" s="16">
        <v>1283.57</v>
      </c>
      <c r="H19" s="17">
        <v>4240.1000000000058</v>
      </c>
    </row>
    <row r="20" spans="1:8" x14ac:dyDescent="0.25">
      <c r="A20" s="24"/>
      <c r="B20" s="14">
        <v>44971</v>
      </c>
      <c r="C20" s="15" t="s">
        <v>18</v>
      </c>
      <c r="D20" s="16"/>
      <c r="E20" s="16"/>
      <c r="F20" s="19"/>
      <c r="G20" s="16">
        <v>811.68</v>
      </c>
      <c r="H20" s="17">
        <v>3428.420000000006</v>
      </c>
    </row>
    <row r="21" spans="1:8" ht="15.75" customHeight="1" x14ac:dyDescent="0.25">
      <c r="A21" s="24"/>
      <c r="B21" s="14">
        <v>44971</v>
      </c>
      <c r="C21" s="15" t="s">
        <v>18</v>
      </c>
      <c r="D21" s="16"/>
      <c r="E21" s="16"/>
      <c r="F21" s="19"/>
      <c r="G21" s="16">
        <v>309.33</v>
      </c>
      <c r="H21" s="17">
        <v>3119.0900000000061</v>
      </c>
    </row>
    <row r="22" spans="1:8" ht="15.75" customHeight="1" x14ac:dyDescent="0.25">
      <c r="A22" s="24"/>
      <c r="B22" s="14">
        <v>44971</v>
      </c>
      <c r="C22" s="15" t="s">
        <v>18</v>
      </c>
      <c r="D22" s="16"/>
      <c r="E22" s="16"/>
      <c r="F22" s="19"/>
      <c r="G22" s="16">
        <v>533.87</v>
      </c>
      <c r="H22" s="17">
        <v>2585.2200000000062</v>
      </c>
    </row>
    <row r="23" spans="1:8" ht="15.75" customHeight="1" x14ac:dyDescent="0.25">
      <c r="A23" s="24"/>
      <c r="B23" s="14">
        <v>44971</v>
      </c>
      <c r="C23" s="15" t="s">
        <v>18</v>
      </c>
      <c r="D23" s="16"/>
      <c r="E23" s="16"/>
      <c r="F23" s="19"/>
      <c r="G23" s="16">
        <v>273.94</v>
      </c>
      <c r="H23" s="17">
        <v>2311.2800000000061</v>
      </c>
    </row>
    <row r="24" spans="1:8" ht="15.75" customHeight="1" x14ac:dyDescent="0.25">
      <c r="A24" s="24"/>
      <c r="B24" s="14">
        <v>44971</v>
      </c>
      <c r="C24" s="15" t="s">
        <v>18</v>
      </c>
      <c r="D24" s="16"/>
      <c r="E24" s="16"/>
      <c r="F24" s="19"/>
      <c r="G24" s="16">
        <v>2006.12</v>
      </c>
      <c r="H24" s="17">
        <v>305.16000000000622</v>
      </c>
    </row>
    <row r="25" spans="1:8" ht="15.75" customHeight="1" x14ac:dyDescent="0.25">
      <c r="A25" s="24"/>
      <c r="B25" s="14">
        <v>44971</v>
      </c>
      <c r="C25" s="15" t="s">
        <v>18</v>
      </c>
      <c r="D25" s="16"/>
      <c r="E25" s="16"/>
      <c r="F25" s="19"/>
      <c r="G25" s="16">
        <v>84.42</v>
      </c>
      <c r="H25" s="17">
        <v>220.74000000000621</v>
      </c>
    </row>
    <row r="26" spans="1:8" ht="15.75" customHeight="1" x14ac:dyDescent="0.25">
      <c r="A26" s="24"/>
      <c r="B26" s="14">
        <v>44971</v>
      </c>
      <c r="C26" s="15" t="s">
        <v>18</v>
      </c>
      <c r="D26" s="16"/>
      <c r="E26" s="16"/>
      <c r="F26" s="19"/>
      <c r="G26" s="16">
        <v>12.63</v>
      </c>
      <c r="H26" s="17">
        <v>208.11000000000621</v>
      </c>
    </row>
    <row r="27" spans="1:8" ht="15.75" customHeight="1" x14ac:dyDescent="0.25">
      <c r="A27" s="24"/>
      <c r="B27" s="14">
        <v>44971</v>
      </c>
      <c r="C27" s="15" t="s">
        <v>18</v>
      </c>
      <c r="D27" s="16"/>
      <c r="E27" s="16"/>
      <c r="F27" s="19"/>
      <c r="G27" s="16">
        <v>137.44</v>
      </c>
      <c r="H27" s="17">
        <v>70.670000000006212</v>
      </c>
    </row>
    <row r="28" spans="1:8" ht="15.75" customHeight="1" x14ac:dyDescent="0.25">
      <c r="A28" s="24"/>
      <c r="B28" s="14">
        <v>44971</v>
      </c>
      <c r="C28" s="15" t="s">
        <v>18</v>
      </c>
      <c r="D28" s="16"/>
      <c r="E28" s="16"/>
      <c r="F28" s="19"/>
      <c r="G28" s="16">
        <v>70.67</v>
      </c>
      <c r="H28" s="17">
        <v>6.2101435105432756E-12</v>
      </c>
    </row>
    <row r="29" spans="1:8" ht="15.75" customHeight="1" x14ac:dyDescent="0.25">
      <c r="A29" s="24"/>
      <c r="B29" s="14">
        <v>44972</v>
      </c>
      <c r="C29" s="15" t="s">
        <v>11</v>
      </c>
      <c r="D29" s="16">
        <v>4512.6000000000004</v>
      </c>
      <c r="E29" s="16">
        <v>3384.4500000000003</v>
      </c>
      <c r="F29" s="19">
        <v>1128.1500000000001</v>
      </c>
      <c r="G29" s="16">
        <v>1128.1500000000001</v>
      </c>
      <c r="H29" s="17">
        <v>6.1390892369672656E-12</v>
      </c>
    </row>
    <row r="30" spans="1:8" ht="15.75" customHeight="1" x14ac:dyDescent="0.25">
      <c r="A30" s="24"/>
      <c r="B30" s="14">
        <v>44973</v>
      </c>
      <c r="C30" s="15" t="s">
        <v>11</v>
      </c>
      <c r="D30" s="16">
        <v>5631.44</v>
      </c>
      <c r="E30" s="16">
        <v>4223.5999999999995</v>
      </c>
      <c r="F30" s="19">
        <v>1407.84</v>
      </c>
      <c r="G30" s="16">
        <v>1407.84</v>
      </c>
      <c r="H30" s="17">
        <v>6.1390892369672656E-12</v>
      </c>
    </row>
    <row r="31" spans="1:8" ht="15.75" customHeight="1" x14ac:dyDescent="0.25">
      <c r="A31" s="24"/>
      <c r="B31" s="14">
        <v>44974</v>
      </c>
      <c r="C31" s="15" t="s">
        <v>11</v>
      </c>
      <c r="D31" s="16">
        <v>7112.1</v>
      </c>
      <c r="E31" s="16">
        <v>5334.09</v>
      </c>
      <c r="F31" s="19">
        <v>1778.01</v>
      </c>
      <c r="G31" s="16">
        <v>1778.01</v>
      </c>
      <c r="H31" s="17">
        <v>6.1390892369672656E-12</v>
      </c>
    </row>
    <row r="32" spans="1:8" ht="15.75" customHeight="1" x14ac:dyDescent="0.25">
      <c r="A32" s="24"/>
      <c r="B32" s="14">
        <v>44979</v>
      </c>
      <c r="C32" s="15" t="s">
        <v>11</v>
      </c>
      <c r="D32" s="16">
        <v>1944.19</v>
      </c>
      <c r="E32" s="16">
        <v>1445.65</v>
      </c>
      <c r="F32" s="19">
        <v>498.54</v>
      </c>
      <c r="G32" s="16">
        <v>498.54</v>
      </c>
      <c r="H32" s="17">
        <v>6.1390892369672656E-12</v>
      </c>
    </row>
    <row r="33" spans="1:8" ht="15.75" customHeight="1" x14ac:dyDescent="0.25">
      <c r="A33" s="24"/>
      <c r="B33" s="14">
        <v>44980</v>
      </c>
      <c r="C33" s="15" t="s">
        <v>11</v>
      </c>
      <c r="D33" s="16">
        <v>6275.51</v>
      </c>
      <c r="E33" s="16">
        <v>4706.6400000000003</v>
      </c>
      <c r="F33" s="19">
        <v>1568.87</v>
      </c>
      <c r="G33" s="16">
        <v>1568.87</v>
      </c>
      <c r="H33" s="17">
        <v>6.1390892369672656E-12</v>
      </c>
    </row>
    <row r="34" spans="1:8" ht="15.75" customHeight="1" x14ac:dyDescent="0.25">
      <c r="A34" s="24"/>
      <c r="B34" s="14">
        <v>44981</v>
      </c>
      <c r="C34" s="15" t="s">
        <v>11</v>
      </c>
      <c r="D34" s="16">
        <v>3642.9</v>
      </c>
      <c r="E34" s="16">
        <v>2732.1800000000003</v>
      </c>
      <c r="F34" s="19">
        <v>910.72</v>
      </c>
      <c r="G34" s="16">
        <v>910.72</v>
      </c>
      <c r="H34" s="17">
        <v>6.1390892369672656E-12</v>
      </c>
    </row>
    <row r="35" spans="1:8" ht="15.75" customHeight="1" x14ac:dyDescent="0.25">
      <c r="A35" s="24"/>
      <c r="B35" s="14">
        <v>44984</v>
      </c>
      <c r="C35" s="15" t="s">
        <v>11</v>
      </c>
      <c r="D35" s="16">
        <v>7960.86</v>
      </c>
      <c r="E35" s="16">
        <v>5970.66</v>
      </c>
      <c r="F35" s="19">
        <v>1990.2</v>
      </c>
      <c r="G35" s="16">
        <v>1990.2</v>
      </c>
      <c r="H35" s="17">
        <v>6.1390892369672656E-12</v>
      </c>
    </row>
    <row r="36" spans="1:8" ht="15.75" customHeight="1" x14ac:dyDescent="0.25">
      <c r="A36" s="24"/>
      <c r="B36" s="14">
        <v>44985</v>
      </c>
      <c r="C36" s="15" t="s">
        <v>11</v>
      </c>
      <c r="D36" s="16">
        <v>21924.66</v>
      </c>
      <c r="E36" s="16">
        <v>16443.52</v>
      </c>
      <c r="F36" s="19">
        <v>5481.14</v>
      </c>
      <c r="G36" s="16">
        <v>5481.14</v>
      </c>
      <c r="H36" s="17">
        <v>0</v>
      </c>
    </row>
    <row r="37" spans="1:8" ht="15.75" customHeight="1" x14ac:dyDescent="0.25">
      <c r="A37" s="24"/>
      <c r="B37" s="20" t="s">
        <v>12</v>
      </c>
      <c r="C37" s="21"/>
      <c r="D37" s="22">
        <v>657145.71999999986</v>
      </c>
      <c r="E37" s="22">
        <v>492848.07000000007</v>
      </c>
      <c r="F37" s="22">
        <v>164297.65000000005</v>
      </c>
      <c r="G37" s="22">
        <v>168537.75000000006</v>
      </c>
      <c r="H37" s="23">
        <v>0</v>
      </c>
    </row>
    <row r="38" spans="1:8" ht="15.75" customHeight="1" x14ac:dyDescent="0.25">
      <c r="A38" s="24"/>
      <c r="B38" s="56" t="s">
        <v>13</v>
      </c>
      <c r="C38" s="57"/>
      <c r="D38" s="57"/>
      <c r="E38" s="57"/>
      <c r="F38" s="57"/>
      <c r="G38" s="57"/>
      <c r="H38" s="58"/>
    </row>
    <row r="39" spans="1:8" ht="15.75" customHeight="1" x14ac:dyDescent="0.25">
      <c r="A39" s="24"/>
      <c r="B39" s="59" t="s">
        <v>19</v>
      </c>
      <c r="C39" s="60"/>
      <c r="D39" s="60"/>
      <c r="E39" s="60"/>
      <c r="F39" s="60"/>
      <c r="G39" s="60"/>
      <c r="H39" s="61"/>
    </row>
    <row r="40" spans="1:8" ht="15.75" customHeight="1" x14ac:dyDescent="0.25"/>
    <row r="41" spans="1:8" ht="15.75" customHeight="1" x14ac:dyDescent="0.25"/>
    <row r="42" spans="1:8" ht="15.75" customHeight="1" x14ac:dyDescent="0.25"/>
    <row r="43" spans="1:8" ht="15.75" customHeight="1" x14ac:dyDescent="0.25"/>
    <row r="44" spans="1:8" ht="15.75" customHeight="1" x14ac:dyDescent="0.25"/>
    <row r="45" spans="1:8" ht="15.75" customHeight="1" x14ac:dyDescent="0.25"/>
    <row r="46" spans="1:8" ht="15.75" customHeight="1" x14ac:dyDescent="0.25"/>
    <row r="47" spans="1:8" ht="15.75" customHeight="1" x14ac:dyDescent="0.25"/>
    <row r="48" spans="1: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B7:H7"/>
    <mergeCell ref="B9:G9"/>
    <mergeCell ref="B38:H38"/>
    <mergeCell ref="B39:H39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zoomScale="124" zoomScaleNormal="124" workbookViewId="0">
      <selection activeCell="J39" sqref="J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113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112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114</v>
      </c>
      <c r="C9" s="55"/>
      <c r="D9" s="55"/>
      <c r="E9" s="55"/>
      <c r="F9" s="55"/>
      <c r="G9" s="55"/>
      <c r="H9" s="13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45505</v>
      </c>
      <c r="C10" s="15" t="s">
        <v>11</v>
      </c>
      <c r="D10" s="36">
        <v>9815.69</v>
      </c>
      <c r="E10" s="36">
        <f t="shared" ref="E10:E35" si="0">D10-F10</f>
        <v>7361.84</v>
      </c>
      <c r="F10" s="36">
        <v>2453.85</v>
      </c>
      <c r="G10" s="36">
        <f t="shared" ref="G10:G35" si="1">F10</f>
        <v>2453.85</v>
      </c>
      <c r="H10" s="13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2" si="3">B10+(MOD(B10,7)=6)*2+1</f>
        <v>45506</v>
      </c>
      <c r="C11" s="15" t="s">
        <v>11</v>
      </c>
      <c r="D11" s="36">
        <v>6487.15</v>
      </c>
      <c r="E11" s="36">
        <f t="shared" si="0"/>
        <v>4865.3899999999994</v>
      </c>
      <c r="F11" s="37">
        <v>1621.76</v>
      </c>
      <c r="G11" s="36">
        <f t="shared" si="1"/>
        <v>1621.76</v>
      </c>
      <c r="H11" s="13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3"/>
        <v>45509</v>
      </c>
      <c r="C12" s="15" t="s">
        <v>11</v>
      </c>
      <c r="D12" s="36">
        <v>5896.99</v>
      </c>
      <c r="E12" s="36">
        <f t="shared" si="0"/>
        <v>4422.79</v>
      </c>
      <c r="F12" s="37">
        <v>1474.2</v>
      </c>
      <c r="G12" s="36">
        <f t="shared" si="1"/>
        <v>1474.2</v>
      </c>
      <c r="H12" s="13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3"/>
        <v>45510</v>
      </c>
      <c r="C13" s="15" t="s">
        <v>11</v>
      </c>
      <c r="D13" s="36">
        <v>7785.54</v>
      </c>
      <c r="E13" s="36">
        <f t="shared" si="0"/>
        <v>5839.1900000000005</v>
      </c>
      <c r="F13" s="37">
        <v>1946.35</v>
      </c>
      <c r="G13" s="36">
        <f t="shared" si="1"/>
        <v>1946.35</v>
      </c>
      <c r="H13" s="13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3"/>
        <v>45511</v>
      </c>
      <c r="C14" s="15" t="s">
        <v>11</v>
      </c>
      <c r="D14" s="36">
        <v>5672.21</v>
      </c>
      <c r="E14" s="36">
        <f t="shared" si="0"/>
        <v>4254.1900000000005</v>
      </c>
      <c r="F14" s="37">
        <v>1418.02</v>
      </c>
      <c r="G14" s="36">
        <f t="shared" si="1"/>
        <v>1418.02</v>
      </c>
      <c r="H14" s="13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3"/>
        <v>45512</v>
      </c>
      <c r="C15" s="15" t="s">
        <v>11</v>
      </c>
      <c r="D15" s="36">
        <v>1705.24</v>
      </c>
      <c r="E15" s="36">
        <f t="shared" si="0"/>
        <v>1278.94</v>
      </c>
      <c r="F15" s="38">
        <v>426.3</v>
      </c>
      <c r="G15" s="36">
        <f t="shared" si="1"/>
        <v>426.3</v>
      </c>
      <c r="H15" s="13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3"/>
        <v>45513</v>
      </c>
      <c r="C16" s="15" t="s">
        <v>11</v>
      </c>
      <c r="D16" s="36">
        <v>6597.34</v>
      </c>
      <c r="E16" s="36">
        <f t="shared" si="0"/>
        <v>4948.04</v>
      </c>
      <c r="F16" s="38">
        <v>1649.3</v>
      </c>
      <c r="G16" s="36">
        <f t="shared" si="1"/>
        <v>1649.3</v>
      </c>
      <c r="H16" s="13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3"/>
        <v>45516</v>
      </c>
      <c r="C17" s="15" t="s">
        <v>11</v>
      </c>
      <c r="D17" s="36">
        <v>8646.32</v>
      </c>
      <c r="E17" s="36">
        <f t="shared" si="0"/>
        <v>6484.76</v>
      </c>
      <c r="F17" s="38">
        <v>2161.56</v>
      </c>
      <c r="G17" s="36">
        <f t="shared" si="1"/>
        <v>2161.56</v>
      </c>
      <c r="H17" s="13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3"/>
        <v>45517</v>
      </c>
      <c r="C18" s="15" t="s">
        <v>11</v>
      </c>
      <c r="D18" s="36">
        <v>8541.4</v>
      </c>
      <c r="E18" s="36">
        <f t="shared" si="0"/>
        <v>6406.11</v>
      </c>
      <c r="F18" s="38">
        <v>2135.29</v>
      </c>
      <c r="G18" s="36">
        <f t="shared" si="1"/>
        <v>2135.29</v>
      </c>
      <c r="H18" s="13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3"/>
        <v>45518</v>
      </c>
      <c r="C19" s="15" t="s">
        <v>11</v>
      </c>
      <c r="D19" s="36">
        <v>9905.11</v>
      </c>
      <c r="E19" s="36">
        <f t="shared" si="0"/>
        <v>7428.8600000000006</v>
      </c>
      <c r="F19" s="38">
        <v>2476.25</v>
      </c>
      <c r="G19" s="36">
        <f t="shared" si="1"/>
        <v>2476.25</v>
      </c>
      <c r="H19" s="13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3"/>
        <v>45519</v>
      </c>
      <c r="C20" s="15" t="s">
        <v>11</v>
      </c>
      <c r="D20" s="36">
        <v>9417.84</v>
      </c>
      <c r="E20" s="36">
        <f t="shared" si="0"/>
        <v>7063.41</v>
      </c>
      <c r="F20" s="38">
        <v>2354.4299999999998</v>
      </c>
      <c r="G20" s="36">
        <f t="shared" si="1"/>
        <v>2354.4299999999998</v>
      </c>
      <c r="H20" s="13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3"/>
        <v>45520</v>
      </c>
      <c r="C21" s="15" t="s">
        <v>11</v>
      </c>
      <c r="D21" s="36">
        <v>11309.85</v>
      </c>
      <c r="E21" s="36">
        <f t="shared" si="0"/>
        <v>8482.4000000000015</v>
      </c>
      <c r="F21" s="38">
        <v>2827.45</v>
      </c>
      <c r="G21" s="36">
        <f t="shared" si="1"/>
        <v>2827.45</v>
      </c>
      <c r="H21" s="13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3"/>
        <v>45523</v>
      </c>
      <c r="C22" s="15" t="s">
        <v>11</v>
      </c>
      <c r="D22" s="36">
        <v>6838.89</v>
      </c>
      <c r="E22" s="36">
        <f t="shared" si="0"/>
        <v>5129.1900000000005</v>
      </c>
      <c r="F22" s="38">
        <v>1709.7</v>
      </c>
      <c r="G22" s="36">
        <f t="shared" si="1"/>
        <v>1709.7</v>
      </c>
      <c r="H22" s="13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3"/>
        <v>45524</v>
      </c>
      <c r="C23" s="15" t="s">
        <v>11</v>
      </c>
      <c r="D23" s="36">
        <v>5339.59</v>
      </c>
      <c r="E23" s="36">
        <f t="shared" si="0"/>
        <v>4004.7200000000003</v>
      </c>
      <c r="F23" s="38">
        <v>1334.87</v>
      </c>
      <c r="G23" s="36">
        <f t="shared" si="1"/>
        <v>1334.87</v>
      </c>
      <c r="H23" s="13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3"/>
        <v>45525</v>
      </c>
      <c r="C24" s="15" t="s">
        <v>11</v>
      </c>
      <c r="D24" s="36">
        <v>1892.71</v>
      </c>
      <c r="E24" s="36">
        <f t="shared" si="0"/>
        <v>1419.54</v>
      </c>
      <c r="F24" s="38">
        <v>473.17</v>
      </c>
      <c r="G24" s="36">
        <f t="shared" si="1"/>
        <v>473.17</v>
      </c>
      <c r="H24" s="13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3"/>
        <v>45526</v>
      </c>
      <c r="C25" s="15" t="s">
        <v>11</v>
      </c>
      <c r="D25" s="36">
        <v>4099.04</v>
      </c>
      <c r="E25" s="36">
        <f t="shared" si="0"/>
        <v>3074.29</v>
      </c>
      <c r="F25" s="38">
        <v>1024.75</v>
      </c>
      <c r="G25" s="36">
        <f t="shared" si="1"/>
        <v>1024.75</v>
      </c>
      <c r="H25" s="13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3"/>
        <v>45527</v>
      </c>
      <c r="C26" s="15" t="s">
        <v>11</v>
      </c>
      <c r="D26" s="36">
        <v>3299.59</v>
      </c>
      <c r="E26" s="36">
        <f t="shared" si="0"/>
        <v>2474.71</v>
      </c>
      <c r="F26" s="38">
        <v>824.88</v>
      </c>
      <c r="G26" s="36">
        <f t="shared" si="1"/>
        <v>824.88</v>
      </c>
      <c r="H26" s="13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3"/>
        <v>45530</v>
      </c>
      <c r="C27" s="15" t="s">
        <v>11</v>
      </c>
      <c r="D27" s="36">
        <v>2169.46</v>
      </c>
      <c r="E27" s="36">
        <f t="shared" si="0"/>
        <v>1627.1</v>
      </c>
      <c r="F27" s="38">
        <v>542.36</v>
      </c>
      <c r="G27" s="36">
        <f t="shared" si="1"/>
        <v>542.36</v>
      </c>
      <c r="H27" s="13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3"/>
        <v>45531</v>
      </c>
      <c r="C28" s="15" t="s">
        <v>11</v>
      </c>
      <c r="D28" s="36">
        <v>10350.89</v>
      </c>
      <c r="E28" s="36">
        <f t="shared" si="0"/>
        <v>7763.2199999999993</v>
      </c>
      <c r="F28" s="38">
        <v>2587.67</v>
      </c>
      <c r="G28" s="36">
        <f t="shared" si="1"/>
        <v>2587.67</v>
      </c>
      <c r="H28" s="13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3"/>
        <v>45532</v>
      </c>
      <c r="C29" s="15" t="s">
        <v>11</v>
      </c>
      <c r="D29" s="36">
        <v>6589.03</v>
      </c>
      <c r="E29" s="36">
        <f>D29-F29</f>
        <v>4941.83</v>
      </c>
      <c r="F29" s="38">
        <v>1647.2</v>
      </c>
      <c r="G29" s="36">
        <f>F29</f>
        <v>1647.2</v>
      </c>
      <c r="H29" s="13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3"/>
        <v>45533</v>
      </c>
      <c r="C30" s="15" t="s">
        <v>11</v>
      </c>
      <c r="D30" s="36">
        <v>10440.73</v>
      </c>
      <c r="E30" s="36">
        <f t="shared" si="0"/>
        <v>7830.5999999999995</v>
      </c>
      <c r="F30" s="38">
        <v>2610.13</v>
      </c>
      <c r="G30" s="36">
        <f t="shared" ref="G30:G32" si="4">F30</f>
        <v>2610.13</v>
      </c>
      <c r="H30" s="13">
        <f t="shared" ref="H30:H32" si="5">H29+F30-G30</f>
        <v>5994.69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 x14ac:dyDescent="0.25">
      <c r="A31" s="46"/>
      <c r="B31" s="35">
        <f t="shared" si="3"/>
        <v>45534</v>
      </c>
      <c r="C31" s="15" t="s">
        <v>11</v>
      </c>
      <c r="D31" s="36">
        <v>14365.4</v>
      </c>
      <c r="E31" s="36">
        <f t="shared" si="0"/>
        <v>10774.11</v>
      </c>
      <c r="F31" s="38">
        <v>3591.29</v>
      </c>
      <c r="G31" s="36">
        <f t="shared" si="4"/>
        <v>3591.29</v>
      </c>
      <c r="H31" s="13">
        <f t="shared" si="5"/>
        <v>5994.69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idden="1" x14ac:dyDescent="0.25">
      <c r="A32" s="39"/>
      <c r="B32" s="35">
        <f t="shared" si="3"/>
        <v>45537</v>
      </c>
      <c r="C32" s="15" t="s">
        <v>11</v>
      </c>
      <c r="D32" s="36">
        <v>0</v>
      </c>
      <c r="E32" s="36">
        <f t="shared" si="0"/>
        <v>0</v>
      </c>
      <c r="F32" s="38">
        <v>0</v>
      </c>
      <c r="G32" s="36">
        <f t="shared" si="4"/>
        <v>0</v>
      </c>
      <c r="H32" s="13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45</v>
      </c>
      <c r="B33" s="35">
        <v>45523</v>
      </c>
      <c r="C33" s="40" t="s">
        <v>18</v>
      </c>
      <c r="D33" s="36">
        <v>0</v>
      </c>
      <c r="E33" s="36">
        <f t="shared" si="0"/>
        <v>0</v>
      </c>
      <c r="F33" s="38">
        <v>0</v>
      </c>
      <c r="G33" s="36">
        <v>5994.69</v>
      </c>
      <c r="H33" s="13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v>45535</v>
      </c>
      <c r="C34" s="40" t="s">
        <v>18</v>
      </c>
      <c r="D34" s="36">
        <v>9739.14</v>
      </c>
      <c r="E34" s="36">
        <f>D34-F34</f>
        <v>7304.3499999999995</v>
      </c>
      <c r="F34" s="38">
        <v>2434.79</v>
      </c>
      <c r="G34" s="36">
        <v>0</v>
      </c>
      <c r="H34" s="13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35"/>
      <c r="C35" s="40"/>
      <c r="D35" s="36"/>
      <c r="E35" s="36">
        <f t="shared" si="0"/>
        <v>0</v>
      </c>
      <c r="F35" s="38">
        <f t="shared" ref="F35" si="6">D35*25%</f>
        <v>0</v>
      </c>
      <c r="G35" s="36">
        <f t="shared" si="1"/>
        <v>0</v>
      </c>
      <c r="H35" s="13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9" t="s">
        <v>12</v>
      </c>
      <c r="C36" s="30"/>
      <c r="D36" s="31">
        <f>SUM(D10:D35)</f>
        <v>166905.15000000002</v>
      </c>
      <c r="E36" s="31">
        <f>SUM(E10:E35)</f>
        <v>125179.58000000003</v>
      </c>
      <c r="F36" s="31">
        <f>SUM(F10:F35)</f>
        <v>41725.569999999992</v>
      </c>
      <c r="G36" s="22">
        <f>SUM(G10:G35)</f>
        <v>45285.469999999994</v>
      </c>
      <c r="H36" s="13">
        <f>+H35</f>
        <v>2434.79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80" t="s">
        <v>13</v>
      </c>
      <c r="C37" s="57"/>
      <c r="D37" s="57"/>
      <c r="E37" s="57"/>
      <c r="F37" s="57"/>
      <c r="G37" s="57"/>
      <c r="H37" s="81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76" t="s">
        <v>115</v>
      </c>
      <c r="C38" s="74"/>
      <c r="D38" s="74"/>
      <c r="E38" s="74"/>
      <c r="F38" s="74"/>
      <c r="G38" s="74"/>
      <c r="H38" s="75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43"/>
      <c r="B39" s="73" t="s">
        <v>116</v>
      </c>
      <c r="C39" s="85"/>
      <c r="D39" s="85"/>
      <c r="E39" s="85"/>
      <c r="F39" s="85"/>
      <c r="G39" s="85"/>
      <c r="H39" s="75"/>
      <c r="I39" s="44"/>
      <c r="J39" s="5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43"/>
      <c r="B40" s="73" t="s">
        <v>117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43"/>
      <c r="B41" s="73"/>
      <c r="C41" s="82"/>
      <c r="D41" s="82"/>
      <c r="E41" s="82"/>
      <c r="F41" s="82"/>
      <c r="G41" s="82"/>
      <c r="H41" s="83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43"/>
      <c r="B42" s="77"/>
      <c r="C42" s="78"/>
      <c r="D42" s="78"/>
      <c r="E42" s="78"/>
      <c r="F42" s="78"/>
      <c r="G42" s="78"/>
      <c r="H42" s="79"/>
      <c r="I42" s="44"/>
      <c r="J42" s="2"/>
      <c r="K42" s="2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45"/>
      <c r="C43" s="45"/>
      <c r="D43" s="45"/>
      <c r="E43" s="45"/>
      <c r="F43" s="45"/>
      <c r="G43" s="45"/>
      <c r="H43" s="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118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123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119</v>
      </c>
      <c r="C9" s="55"/>
      <c r="D9" s="55"/>
      <c r="E9" s="55"/>
      <c r="F9" s="55"/>
      <c r="G9" s="55"/>
      <c r="H9" s="13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45537</v>
      </c>
      <c r="C10" s="15" t="s">
        <v>11</v>
      </c>
      <c r="D10" s="36">
        <v>24927.77</v>
      </c>
      <c r="E10" s="36">
        <f>D10-F10</f>
        <v>18696.02</v>
      </c>
      <c r="F10" s="36">
        <v>6231.75</v>
      </c>
      <c r="G10" s="36">
        <f t="shared" ref="G10:G35" si="0">F10</f>
        <v>6231.75</v>
      </c>
      <c r="H10" s="13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2" si="2">B10+(MOD(B10,7)=6)*2+1</f>
        <v>45538</v>
      </c>
      <c r="C11" s="15" t="s">
        <v>11</v>
      </c>
      <c r="D11" s="36">
        <v>11358.65</v>
      </c>
      <c r="E11" s="36">
        <f t="shared" ref="E11:E35" si="3">D11-F11</f>
        <v>8519.07</v>
      </c>
      <c r="F11" s="37">
        <v>2839.58</v>
      </c>
      <c r="G11" s="36">
        <f t="shared" si="0"/>
        <v>2839.58</v>
      </c>
      <c r="H11" s="13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2"/>
        <v>45539</v>
      </c>
      <c r="C12" s="15" t="s">
        <v>11</v>
      </c>
      <c r="D12" s="36">
        <v>9024.11</v>
      </c>
      <c r="E12" s="36">
        <f t="shared" si="3"/>
        <v>6768.130000000001</v>
      </c>
      <c r="F12" s="37">
        <v>2255.98</v>
      </c>
      <c r="G12" s="36">
        <f t="shared" si="0"/>
        <v>2255.98</v>
      </c>
      <c r="H12" s="13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2"/>
        <v>45540</v>
      </c>
      <c r="C13" s="15" t="s">
        <v>11</v>
      </c>
      <c r="D13" s="36">
        <v>5982.13</v>
      </c>
      <c r="E13" s="36">
        <f t="shared" si="3"/>
        <v>4486.6400000000003</v>
      </c>
      <c r="F13" s="37">
        <v>1495.49</v>
      </c>
      <c r="G13" s="36">
        <f t="shared" si="0"/>
        <v>1495.49</v>
      </c>
      <c r="H13" s="13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2"/>
        <v>45541</v>
      </c>
      <c r="C14" s="15" t="s">
        <v>11</v>
      </c>
      <c r="D14" s="36">
        <v>8063.66</v>
      </c>
      <c r="E14" s="36">
        <f t="shared" si="3"/>
        <v>6047.79</v>
      </c>
      <c r="F14" s="37">
        <v>2015.87</v>
      </c>
      <c r="G14" s="36">
        <f t="shared" si="0"/>
        <v>2015.87</v>
      </c>
      <c r="H14" s="13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2"/>
        <v>45544</v>
      </c>
      <c r="C15" s="15" t="s">
        <v>11</v>
      </c>
      <c r="D15" s="36">
        <v>6362.51</v>
      </c>
      <c r="E15" s="36">
        <f t="shared" si="3"/>
        <v>4771.92</v>
      </c>
      <c r="F15" s="38">
        <v>1590.59</v>
      </c>
      <c r="G15" s="36">
        <f t="shared" si="0"/>
        <v>1590.59</v>
      </c>
      <c r="H15" s="13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2"/>
        <v>45545</v>
      </c>
      <c r="C16" s="15" t="s">
        <v>11</v>
      </c>
      <c r="D16" s="36">
        <v>16912.22</v>
      </c>
      <c r="E16" s="36">
        <f t="shared" si="3"/>
        <v>12684.260000000002</v>
      </c>
      <c r="F16" s="38">
        <v>4227.96</v>
      </c>
      <c r="G16" s="36">
        <f t="shared" si="0"/>
        <v>4227.96</v>
      </c>
      <c r="H16" s="13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2"/>
        <v>45546</v>
      </c>
      <c r="C17" s="15" t="s">
        <v>11</v>
      </c>
      <c r="D17" s="36">
        <v>11361.34</v>
      </c>
      <c r="E17" s="36">
        <f t="shared" si="3"/>
        <v>8521.1</v>
      </c>
      <c r="F17" s="38">
        <v>2840.24</v>
      </c>
      <c r="G17" s="36">
        <f t="shared" si="0"/>
        <v>2840.24</v>
      </c>
      <c r="H17" s="13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2"/>
        <v>45547</v>
      </c>
      <c r="C18" s="15" t="s">
        <v>11</v>
      </c>
      <c r="D18" s="36">
        <v>7032.87</v>
      </c>
      <c r="E18" s="36">
        <f t="shared" si="3"/>
        <v>5274.67</v>
      </c>
      <c r="F18" s="38">
        <v>1758.2</v>
      </c>
      <c r="G18" s="36">
        <f t="shared" si="0"/>
        <v>1758.2</v>
      </c>
      <c r="H18" s="13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2"/>
        <v>45548</v>
      </c>
      <c r="C19" s="15" t="s">
        <v>11</v>
      </c>
      <c r="D19" s="36">
        <v>8265.91</v>
      </c>
      <c r="E19" s="36">
        <f t="shared" si="3"/>
        <v>6199.49</v>
      </c>
      <c r="F19" s="38">
        <v>2066.42</v>
      </c>
      <c r="G19" s="36">
        <f t="shared" si="0"/>
        <v>2066.42</v>
      </c>
      <c r="H19" s="13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2"/>
        <v>45551</v>
      </c>
      <c r="C20" s="15" t="s">
        <v>11</v>
      </c>
      <c r="D20" s="36">
        <v>6892.7</v>
      </c>
      <c r="E20" s="36">
        <f t="shared" si="3"/>
        <v>5169.5599999999995</v>
      </c>
      <c r="F20" s="38">
        <v>1723.14</v>
      </c>
      <c r="G20" s="36">
        <f t="shared" si="0"/>
        <v>1723.14</v>
      </c>
      <c r="H20" s="13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2"/>
        <v>45552</v>
      </c>
      <c r="C21" s="15" t="s">
        <v>11</v>
      </c>
      <c r="D21" s="36">
        <v>4986.6099999999997</v>
      </c>
      <c r="E21" s="36">
        <f t="shared" si="3"/>
        <v>3739.9799999999996</v>
      </c>
      <c r="F21" s="38">
        <v>1246.6300000000001</v>
      </c>
      <c r="G21" s="36">
        <f t="shared" si="0"/>
        <v>1246.6300000000001</v>
      </c>
      <c r="H21" s="13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2"/>
        <v>45553</v>
      </c>
      <c r="C22" s="15" t="s">
        <v>11</v>
      </c>
      <c r="D22" s="36">
        <v>5052.55</v>
      </c>
      <c r="E22" s="36">
        <f t="shared" si="3"/>
        <v>3789.4400000000005</v>
      </c>
      <c r="F22" s="38">
        <v>1263.1099999999999</v>
      </c>
      <c r="G22" s="36">
        <f t="shared" si="0"/>
        <v>1263.1099999999999</v>
      </c>
      <c r="H22" s="13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2"/>
        <v>45554</v>
      </c>
      <c r="C23" s="15" t="s">
        <v>11</v>
      </c>
      <c r="D23" s="36">
        <v>4887.63</v>
      </c>
      <c r="E23" s="36">
        <f t="shared" si="3"/>
        <v>3665.75</v>
      </c>
      <c r="F23" s="38">
        <v>1221.8800000000001</v>
      </c>
      <c r="G23" s="36">
        <f t="shared" si="0"/>
        <v>1221.8800000000001</v>
      </c>
      <c r="H23" s="13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2"/>
        <v>45555</v>
      </c>
      <c r="C24" s="15" t="s">
        <v>11</v>
      </c>
      <c r="D24" s="36">
        <v>5257.86</v>
      </c>
      <c r="E24" s="36">
        <f t="shared" si="3"/>
        <v>3943.4299999999994</v>
      </c>
      <c r="F24" s="38">
        <v>1314.43</v>
      </c>
      <c r="G24" s="36">
        <f t="shared" si="0"/>
        <v>1314.43</v>
      </c>
      <c r="H24" s="13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2"/>
        <v>45558</v>
      </c>
      <c r="C25" s="15" t="s">
        <v>11</v>
      </c>
      <c r="D25" s="36">
        <v>7660.8</v>
      </c>
      <c r="E25" s="36">
        <f t="shared" si="3"/>
        <v>5745.66</v>
      </c>
      <c r="F25" s="38">
        <v>1915.14</v>
      </c>
      <c r="G25" s="36">
        <f t="shared" si="0"/>
        <v>1915.14</v>
      </c>
      <c r="H25" s="13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2"/>
        <v>45559</v>
      </c>
      <c r="C26" s="15" t="s">
        <v>11</v>
      </c>
      <c r="D26" s="36">
        <v>5316.01</v>
      </c>
      <c r="E26" s="36">
        <f t="shared" si="3"/>
        <v>3987.04</v>
      </c>
      <c r="F26" s="38">
        <v>1328.97</v>
      </c>
      <c r="G26" s="36">
        <f t="shared" si="0"/>
        <v>1328.97</v>
      </c>
      <c r="H26" s="13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2"/>
        <v>45560</v>
      </c>
      <c r="C27" s="15" t="s">
        <v>11</v>
      </c>
      <c r="D27" s="36">
        <v>2222.59</v>
      </c>
      <c r="E27" s="36">
        <f t="shared" si="3"/>
        <v>1666.96</v>
      </c>
      <c r="F27" s="38">
        <v>555.63</v>
      </c>
      <c r="G27" s="36">
        <f t="shared" si="0"/>
        <v>555.63</v>
      </c>
      <c r="H27" s="13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2"/>
        <v>45561</v>
      </c>
      <c r="C28" s="15" t="s">
        <v>11</v>
      </c>
      <c r="D28" s="36">
        <v>2809.93</v>
      </c>
      <c r="E28" s="36">
        <f t="shared" si="3"/>
        <v>2107.46</v>
      </c>
      <c r="F28" s="38">
        <v>702.47</v>
      </c>
      <c r="G28" s="36">
        <f t="shared" si="0"/>
        <v>702.47</v>
      </c>
      <c r="H28" s="13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2"/>
        <v>45562</v>
      </c>
      <c r="C29" s="15" t="s">
        <v>11</v>
      </c>
      <c r="D29" s="36">
        <v>9489.31</v>
      </c>
      <c r="E29" s="36">
        <f>D29-F29</f>
        <v>7117.0299999999988</v>
      </c>
      <c r="F29" s="38">
        <v>2372.2800000000002</v>
      </c>
      <c r="G29" s="36">
        <f>F29</f>
        <v>2372.2800000000002</v>
      </c>
      <c r="H29" s="13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2"/>
        <v>45565</v>
      </c>
      <c r="C30" s="15" t="s">
        <v>11</v>
      </c>
      <c r="D30" s="36">
        <v>4987.63</v>
      </c>
      <c r="E30" s="36">
        <f t="shared" si="3"/>
        <v>3740.75</v>
      </c>
      <c r="F30" s="38">
        <v>1246.8800000000001</v>
      </c>
      <c r="G30" s="36">
        <f t="shared" ref="G30:G32" si="4">F30</f>
        <v>1246.8800000000001</v>
      </c>
      <c r="H30" s="13">
        <f t="shared" ref="H30:H32" si="5">H29+F30-G30</f>
        <v>2434.7900000000013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hidden="1" customHeight="1" x14ac:dyDescent="0.25">
      <c r="A31" s="46"/>
      <c r="B31" s="35">
        <f t="shared" si="2"/>
        <v>45566</v>
      </c>
      <c r="C31" s="15" t="s">
        <v>11</v>
      </c>
      <c r="D31" s="36">
        <v>0</v>
      </c>
      <c r="E31" s="36">
        <f t="shared" si="3"/>
        <v>0</v>
      </c>
      <c r="F31" s="38">
        <v>0</v>
      </c>
      <c r="G31" s="36">
        <f t="shared" si="4"/>
        <v>0</v>
      </c>
      <c r="H31" s="13">
        <f t="shared" si="5"/>
        <v>2434.7900000000013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idden="1" x14ac:dyDescent="0.25">
      <c r="A32" s="39"/>
      <c r="B32" s="35">
        <f t="shared" si="2"/>
        <v>45567</v>
      </c>
      <c r="C32" s="15" t="s">
        <v>11</v>
      </c>
      <c r="D32" s="36">
        <v>0</v>
      </c>
      <c r="E32" s="36">
        <f t="shared" si="3"/>
        <v>0</v>
      </c>
      <c r="F32" s="38">
        <v>0</v>
      </c>
      <c r="G32" s="36">
        <f t="shared" si="4"/>
        <v>0</v>
      </c>
      <c r="H32" s="13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45</v>
      </c>
      <c r="B33" s="35">
        <v>45558</v>
      </c>
      <c r="C33" s="40" t="s">
        <v>18</v>
      </c>
      <c r="D33" s="36">
        <v>0</v>
      </c>
      <c r="E33" s="36">
        <f t="shared" si="3"/>
        <v>0</v>
      </c>
      <c r="F33" s="38">
        <v>0</v>
      </c>
      <c r="G33" s="36">
        <v>2434.79</v>
      </c>
      <c r="H33" s="13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v>45565</v>
      </c>
      <c r="C34" s="40" t="s">
        <v>18</v>
      </c>
      <c r="D34" s="36">
        <v>6186.34</v>
      </c>
      <c r="E34" s="36">
        <f>D34-F34</f>
        <v>4639.75</v>
      </c>
      <c r="F34" s="38">
        <v>1546.59</v>
      </c>
      <c r="G34" s="36">
        <v>0</v>
      </c>
      <c r="H34" s="13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35"/>
      <c r="C35" s="40"/>
      <c r="D35" s="36"/>
      <c r="E35" s="36">
        <f t="shared" si="3"/>
        <v>0</v>
      </c>
      <c r="F35" s="38">
        <f t="shared" ref="F35" si="6">D35*25%</f>
        <v>0</v>
      </c>
      <c r="G35" s="36">
        <f t="shared" si="0"/>
        <v>0</v>
      </c>
      <c r="H35" s="13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9" t="s">
        <v>12</v>
      </c>
      <c r="C36" s="30"/>
      <c r="D36" s="31">
        <f>SUM(D10:D35)</f>
        <v>175041.12999999995</v>
      </c>
      <c r="E36" s="31">
        <f>SUM(E10:E35)</f>
        <v>131281.90000000002</v>
      </c>
      <c r="F36" s="31">
        <f>SUM(F10:F35)</f>
        <v>43759.229999999996</v>
      </c>
      <c r="G36" s="22">
        <f>SUM(G10:G35)</f>
        <v>44647.43</v>
      </c>
      <c r="H36" s="13">
        <f>+H35</f>
        <v>1546.59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80" t="s">
        <v>13</v>
      </c>
      <c r="C37" s="57"/>
      <c r="D37" s="57"/>
      <c r="E37" s="57"/>
      <c r="F37" s="57"/>
      <c r="G37" s="57"/>
      <c r="H37" s="81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76" t="s">
        <v>120</v>
      </c>
      <c r="C38" s="74"/>
      <c r="D38" s="74"/>
      <c r="E38" s="74"/>
      <c r="F38" s="74"/>
      <c r="G38" s="74"/>
      <c r="H38" s="75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43"/>
      <c r="B39" s="73" t="s">
        <v>121</v>
      </c>
      <c r="C39" s="85"/>
      <c r="D39" s="85"/>
      <c r="E39" s="85"/>
      <c r="F39" s="85"/>
      <c r="G39" s="85"/>
      <c r="H39" s="75"/>
      <c r="I39" s="44"/>
      <c r="J39" s="5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43"/>
      <c r="B40" s="73" t="s">
        <v>122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43"/>
      <c r="B41" s="73"/>
      <c r="C41" s="82"/>
      <c r="D41" s="82"/>
      <c r="E41" s="82"/>
      <c r="F41" s="82"/>
      <c r="G41" s="82"/>
      <c r="H41" s="83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43"/>
      <c r="B42" s="77"/>
      <c r="C42" s="78"/>
      <c r="D42" s="78"/>
      <c r="E42" s="78"/>
      <c r="F42" s="78"/>
      <c r="G42" s="78"/>
      <c r="H42" s="79"/>
      <c r="I42" s="44"/>
      <c r="J42" s="2"/>
      <c r="K42" s="2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45"/>
      <c r="C43" s="45"/>
      <c r="D43" s="45"/>
      <c r="E43" s="45"/>
      <c r="F43" s="45"/>
      <c r="G43" s="45"/>
      <c r="H43" s="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4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124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126</v>
      </c>
      <c r="C9" s="55"/>
      <c r="D9" s="55"/>
      <c r="E9" s="55"/>
      <c r="F9" s="55"/>
      <c r="G9" s="55"/>
      <c r="H9" s="13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45566</v>
      </c>
      <c r="C10" s="15" t="s">
        <v>11</v>
      </c>
      <c r="D10" s="36">
        <v>55049.38</v>
      </c>
      <c r="E10" s="36">
        <f>D10-F10</f>
        <v>41287.369999999995</v>
      </c>
      <c r="F10" s="36">
        <v>13762.01</v>
      </c>
      <c r="G10" s="36">
        <f t="shared" ref="G10:G35" si="0">F10</f>
        <v>13762.01</v>
      </c>
      <c r="H10" s="13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2" si="2">B10+(MOD(B10,7)=6)*2+1</f>
        <v>45567</v>
      </c>
      <c r="C11" s="15" t="s">
        <v>11</v>
      </c>
      <c r="D11" s="36">
        <v>3280.26</v>
      </c>
      <c r="E11" s="36">
        <f t="shared" ref="E11:E35" si="3">D11-F11</f>
        <v>2460.2000000000003</v>
      </c>
      <c r="F11" s="37">
        <v>820.06</v>
      </c>
      <c r="G11" s="36">
        <f t="shared" si="0"/>
        <v>820.06</v>
      </c>
      <c r="H11" s="13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2"/>
        <v>45568</v>
      </c>
      <c r="C12" s="15" t="s">
        <v>11</v>
      </c>
      <c r="D12" s="36">
        <v>3542.83</v>
      </c>
      <c r="E12" s="36">
        <f t="shared" si="3"/>
        <v>2657.16</v>
      </c>
      <c r="F12" s="37">
        <v>885.67</v>
      </c>
      <c r="G12" s="36">
        <f t="shared" si="0"/>
        <v>885.67</v>
      </c>
      <c r="H12" s="13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2"/>
        <v>45569</v>
      </c>
      <c r="C13" s="15" t="s">
        <v>11</v>
      </c>
      <c r="D13" s="36">
        <v>9175.2099999999991</v>
      </c>
      <c r="E13" s="36">
        <f t="shared" si="3"/>
        <v>6881.4699999999993</v>
      </c>
      <c r="F13" s="37">
        <v>2293.7399999999998</v>
      </c>
      <c r="G13" s="36">
        <f t="shared" si="0"/>
        <v>2293.7399999999998</v>
      </c>
      <c r="H13" s="13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2"/>
        <v>45572</v>
      </c>
      <c r="C14" s="15" t="s">
        <v>11</v>
      </c>
      <c r="D14" s="36">
        <v>5214.2299999999996</v>
      </c>
      <c r="E14" s="36">
        <f t="shared" si="3"/>
        <v>3910.74</v>
      </c>
      <c r="F14" s="37">
        <v>1303.49</v>
      </c>
      <c r="G14" s="36">
        <f t="shared" si="0"/>
        <v>1303.49</v>
      </c>
      <c r="H14" s="13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2"/>
        <v>45573</v>
      </c>
      <c r="C15" s="15" t="s">
        <v>11</v>
      </c>
      <c r="D15" s="36">
        <v>6843.21</v>
      </c>
      <c r="E15" s="36">
        <f t="shared" si="3"/>
        <v>5132.51</v>
      </c>
      <c r="F15" s="38">
        <v>1710.7</v>
      </c>
      <c r="G15" s="36">
        <f t="shared" si="0"/>
        <v>1710.7</v>
      </c>
      <c r="H15" s="13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2"/>
        <v>45574</v>
      </c>
      <c r="C16" s="15" t="s">
        <v>11</v>
      </c>
      <c r="D16" s="36">
        <v>5168.33</v>
      </c>
      <c r="E16" s="36">
        <f t="shared" si="3"/>
        <v>3876.3</v>
      </c>
      <c r="F16" s="38">
        <v>1292.03</v>
      </c>
      <c r="G16" s="36">
        <f t="shared" si="0"/>
        <v>1292.03</v>
      </c>
      <c r="H16" s="13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2"/>
        <v>45575</v>
      </c>
      <c r="C17" s="15" t="s">
        <v>11</v>
      </c>
      <c r="D17" s="36">
        <v>1558.91</v>
      </c>
      <c r="E17" s="36">
        <f t="shared" si="3"/>
        <v>1169.21</v>
      </c>
      <c r="F17" s="38">
        <v>389.7</v>
      </c>
      <c r="G17" s="36">
        <f t="shared" si="0"/>
        <v>389.7</v>
      </c>
      <c r="H17" s="13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2"/>
        <v>45576</v>
      </c>
      <c r="C18" s="15" t="s">
        <v>11</v>
      </c>
      <c r="D18" s="36">
        <v>8908.2800000000007</v>
      </c>
      <c r="E18" s="36">
        <f t="shared" si="3"/>
        <v>6681.2800000000007</v>
      </c>
      <c r="F18" s="38">
        <v>2227</v>
      </c>
      <c r="G18" s="36">
        <f t="shared" si="0"/>
        <v>2227</v>
      </c>
      <c r="H18" s="13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2"/>
        <v>45579</v>
      </c>
      <c r="C19" s="15" t="s">
        <v>11</v>
      </c>
      <c r="D19" s="36">
        <v>2518.13</v>
      </c>
      <c r="E19" s="36">
        <f t="shared" si="3"/>
        <v>1888.6200000000001</v>
      </c>
      <c r="F19" s="38">
        <v>629.51</v>
      </c>
      <c r="G19" s="36">
        <f t="shared" si="0"/>
        <v>629.51</v>
      </c>
      <c r="H19" s="13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2"/>
        <v>45580</v>
      </c>
      <c r="C20" s="15" t="s">
        <v>11</v>
      </c>
      <c r="D20" s="36">
        <v>9786.52</v>
      </c>
      <c r="E20" s="36">
        <f t="shared" si="3"/>
        <v>7339.92</v>
      </c>
      <c r="F20" s="38">
        <v>2446.6</v>
      </c>
      <c r="G20" s="36">
        <f t="shared" si="0"/>
        <v>2446.6</v>
      </c>
      <c r="H20" s="13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 t="shared" si="2"/>
        <v>45581</v>
      </c>
      <c r="C21" s="15" t="s">
        <v>11</v>
      </c>
      <c r="D21" s="36">
        <v>1266.82</v>
      </c>
      <c r="E21" s="36">
        <f t="shared" si="3"/>
        <v>950.12999999999988</v>
      </c>
      <c r="F21" s="38">
        <v>316.69</v>
      </c>
      <c r="G21" s="36">
        <f t="shared" si="0"/>
        <v>316.69</v>
      </c>
      <c r="H21" s="13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2"/>
        <v>45582</v>
      </c>
      <c r="C22" s="15" t="s">
        <v>11</v>
      </c>
      <c r="D22" s="36">
        <v>1658.25</v>
      </c>
      <c r="E22" s="36">
        <f t="shared" si="3"/>
        <v>1243.7</v>
      </c>
      <c r="F22" s="38">
        <v>414.55</v>
      </c>
      <c r="G22" s="36">
        <f t="shared" si="0"/>
        <v>414.55</v>
      </c>
      <c r="H22" s="13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35">
        <f t="shared" si="2"/>
        <v>45583</v>
      </c>
      <c r="C23" s="15" t="s">
        <v>11</v>
      </c>
      <c r="D23" s="36">
        <v>2938.87</v>
      </c>
      <c r="E23" s="36">
        <f t="shared" si="3"/>
        <v>2204.1799999999998</v>
      </c>
      <c r="F23" s="38">
        <v>734.69</v>
      </c>
      <c r="G23" s="36">
        <f t="shared" si="0"/>
        <v>734.69</v>
      </c>
      <c r="H23" s="13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2"/>
        <v>45586</v>
      </c>
      <c r="C24" s="15" t="s">
        <v>11</v>
      </c>
      <c r="D24" s="36">
        <v>6023.22</v>
      </c>
      <c r="E24" s="36">
        <f t="shared" si="3"/>
        <v>4517.4400000000005</v>
      </c>
      <c r="F24" s="38">
        <v>1505.78</v>
      </c>
      <c r="G24" s="36">
        <f t="shared" si="0"/>
        <v>1505.78</v>
      </c>
      <c r="H24" s="13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2"/>
        <v>45587</v>
      </c>
      <c r="C25" s="15" t="s">
        <v>11</v>
      </c>
      <c r="D25" s="36">
        <v>4029.45</v>
      </c>
      <c r="E25" s="36">
        <f t="shared" si="3"/>
        <v>3022.12</v>
      </c>
      <c r="F25" s="38">
        <v>1007.33</v>
      </c>
      <c r="G25" s="36">
        <f t="shared" si="0"/>
        <v>1007.33</v>
      </c>
      <c r="H25" s="13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2"/>
        <v>45588</v>
      </c>
      <c r="C26" s="15" t="s">
        <v>11</v>
      </c>
      <c r="D26" s="36">
        <v>4164.6400000000003</v>
      </c>
      <c r="E26" s="36">
        <f t="shared" si="3"/>
        <v>3123.4900000000002</v>
      </c>
      <c r="F26" s="38">
        <v>1041.1500000000001</v>
      </c>
      <c r="G26" s="36">
        <f t="shared" si="0"/>
        <v>1041.1500000000001</v>
      </c>
      <c r="H26" s="13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2"/>
        <v>45589</v>
      </c>
      <c r="C27" s="15" t="s">
        <v>11</v>
      </c>
      <c r="D27" s="36">
        <v>5649.17</v>
      </c>
      <c r="E27" s="36">
        <f t="shared" si="3"/>
        <v>4236.8900000000003</v>
      </c>
      <c r="F27" s="38">
        <v>1412.28</v>
      </c>
      <c r="G27" s="36">
        <f t="shared" si="0"/>
        <v>1412.28</v>
      </c>
      <c r="H27" s="13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2"/>
        <v>45590</v>
      </c>
      <c r="C28" s="15" t="s">
        <v>11</v>
      </c>
      <c r="D28" s="36">
        <v>2388.34</v>
      </c>
      <c r="E28" s="36">
        <f t="shared" si="3"/>
        <v>1791.27</v>
      </c>
      <c r="F28" s="38">
        <v>597.07000000000005</v>
      </c>
      <c r="G28" s="36">
        <f t="shared" si="0"/>
        <v>597.07000000000005</v>
      </c>
      <c r="H28" s="13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2"/>
        <v>45593</v>
      </c>
      <c r="C29" s="15" t="s">
        <v>11</v>
      </c>
      <c r="D29" s="36">
        <v>4103.3599999999997</v>
      </c>
      <c r="E29" s="36">
        <f>D29-F29</f>
        <v>3077.54</v>
      </c>
      <c r="F29" s="38">
        <v>1025.82</v>
      </c>
      <c r="G29" s="36">
        <f>F29</f>
        <v>1025.82</v>
      </c>
      <c r="H29" s="13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2"/>
        <v>45594</v>
      </c>
      <c r="C30" s="15" t="s">
        <v>11</v>
      </c>
      <c r="D30" s="36">
        <v>2617.25</v>
      </c>
      <c r="E30" s="36">
        <f t="shared" si="3"/>
        <v>1962.95</v>
      </c>
      <c r="F30" s="38">
        <v>654.29999999999995</v>
      </c>
      <c r="G30" s="36">
        <f t="shared" ref="G30:G32" si="4">F30</f>
        <v>654.29999999999995</v>
      </c>
      <c r="H30" s="13">
        <f t="shared" ref="H30:H32" si="5">H29+F30-G30</f>
        <v>1546.5900000000008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 x14ac:dyDescent="0.25">
      <c r="A31" s="46"/>
      <c r="B31" s="35">
        <f t="shared" si="2"/>
        <v>45595</v>
      </c>
      <c r="C31" s="15" t="s">
        <v>11</v>
      </c>
      <c r="D31" s="36">
        <v>10051.81</v>
      </c>
      <c r="E31" s="36">
        <f t="shared" si="3"/>
        <v>7538.92</v>
      </c>
      <c r="F31" s="38">
        <v>2512.89</v>
      </c>
      <c r="G31" s="36">
        <f t="shared" si="4"/>
        <v>2512.89</v>
      </c>
      <c r="H31" s="13">
        <f t="shared" si="5"/>
        <v>1546.5900000000006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39"/>
      <c r="B32" s="35">
        <f t="shared" si="2"/>
        <v>45596</v>
      </c>
      <c r="C32" s="15" t="s">
        <v>11</v>
      </c>
      <c r="D32" s="36">
        <v>32393.19</v>
      </c>
      <c r="E32" s="36">
        <f t="shared" si="3"/>
        <v>24295.129999999997</v>
      </c>
      <c r="F32" s="38">
        <v>8098.06</v>
      </c>
      <c r="G32" s="36">
        <f t="shared" si="4"/>
        <v>8098.06</v>
      </c>
      <c r="H32" s="13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45</v>
      </c>
      <c r="B33" s="35">
        <v>45580</v>
      </c>
      <c r="C33" s="40" t="s">
        <v>18</v>
      </c>
      <c r="D33" s="36">
        <v>0</v>
      </c>
      <c r="E33" s="36">
        <f t="shared" si="3"/>
        <v>0</v>
      </c>
      <c r="F33" s="38">
        <v>0</v>
      </c>
      <c r="G33" s="36">
        <v>1546.59</v>
      </c>
      <c r="H33" s="13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v>45596</v>
      </c>
      <c r="C34" s="40" t="s">
        <v>18</v>
      </c>
      <c r="D34" s="36">
        <v>10903.47</v>
      </c>
      <c r="E34" s="36">
        <f>D34-F34</f>
        <v>8177.5999999999995</v>
      </c>
      <c r="F34" s="38">
        <v>2725.87</v>
      </c>
      <c r="G34" s="36">
        <v>0</v>
      </c>
      <c r="H34" s="13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35"/>
      <c r="C35" s="40"/>
      <c r="D35" s="36"/>
      <c r="E35" s="36">
        <f t="shared" si="3"/>
        <v>0</v>
      </c>
      <c r="F35" s="38">
        <f t="shared" ref="F35" si="6">D35*25%</f>
        <v>0</v>
      </c>
      <c r="G35" s="36">
        <f t="shared" si="0"/>
        <v>0</v>
      </c>
      <c r="H35" s="13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9" t="s">
        <v>12</v>
      </c>
      <c r="C36" s="30"/>
      <c r="D36" s="31">
        <f>SUM(D10:D35)</f>
        <v>199233.13</v>
      </c>
      <c r="E36" s="31">
        <f>SUM(E10:E35)</f>
        <v>149426.13999999998</v>
      </c>
      <c r="F36" s="31">
        <f>SUM(F10:F35)</f>
        <v>49806.99</v>
      </c>
      <c r="G36" s="22">
        <f>SUM(G10:G35)</f>
        <v>48627.709999999992</v>
      </c>
      <c r="H36" s="13">
        <f>+H35</f>
        <v>2725.87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80" t="s">
        <v>13</v>
      </c>
      <c r="C37" s="57"/>
      <c r="D37" s="57"/>
      <c r="E37" s="57"/>
      <c r="F37" s="57"/>
      <c r="G37" s="57"/>
      <c r="H37" s="81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76" t="s">
        <v>127</v>
      </c>
      <c r="C38" s="74"/>
      <c r="D38" s="74"/>
      <c r="E38" s="74"/>
      <c r="F38" s="74"/>
      <c r="G38" s="74"/>
      <c r="H38" s="75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43"/>
      <c r="B39" s="73" t="s">
        <v>128</v>
      </c>
      <c r="C39" s="85"/>
      <c r="D39" s="85"/>
      <c r="E39" s="85"/>
      <c r="F39" s="85"/>
      <c r="G39" s="85"/>
      <c r="H39" s="75"/>
      <c r="I39" s="44"/>
      <c r="J39" s="5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43"/>
      <c r="B40" s="73" t="s">
        <v>129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43"/>
      <c r="B41" s="73"/>
      <c r="C41" s="82"/>
      <c r="D41" s="82"/>
      <c r="E41" s="82"/>
      <c r="F41" s="82"/>
      <c r="G41" s="82"/>
      <c r="H41" s="83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43"/>
      <c r="B42" s="77"/>
      <c r="C42" s="78"/>
      <c r="D42" s="78"/>
      <c r="E42" s="78"/>
      <c r="F42" s="78"/>
      <c r="G42" s="78"/>
      <c r="H42" s="79"/>
      <c r="I42" s="44"/>
      <c r="J42" s="2"/>
      <c r="K42" s="2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45"/>
      <c r="C43" s="45"/>
      <c r="D43" s="45"/>
      <c r="E43" s="45"/>
      <c r="F43" s="45"/>
      <c r="G43" s="45"/>
      <c r="H43" s="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7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130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131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132</v>
      </c>
      <c r="C9" s="55"/>
      <c r="D9" s="55"/>
      <c r="E9" s="55"/>
      <c r="F9" s="55"/>
      <c r="G9" s="55"/>
      <c r="H9" s="13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45597</v>
      </c>
      <c r="C10" s="15" t="s">
        <v>11</v>
      </c>
      <c r="D10" s="36">
        <v>6931.73</v>
      </c>
      <c r="E10" s="36">
        <f>D10-F10</f>
        <v>5198.8499999999995</v>
      </c>
      <c r="F10" s="36">
        <v>1732.88</v>
      </c>
      <c r="G10" s="36">
        <f t="shared" ref="G10:G35" si="0">F10</f>
        <v>1732.88</v>
      </c>
      <c r="H10" s="13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2" si="2">B10+(MOD(B10,7)=6)*2+1</f>
        <v>45600</v>
      </c>
      <c r="C11" s="15" t="s">
        <v>11</v>
      </c>
      <c r="D11" s="36">
        <v>2658.4</v>
      </c>
      <c r="E11" s="36">
        <f t="shared" ref="E11:E35" si="3">D11-F11</f>
        <v>1993.83</v>
      </c>
      <c r="F11" s="37">
        <v>664.57</v>
      </c>
      <c r="G11" s="36">
        <f t="shared" si="0"/>
        <v>664.57</v>
      </c>
      <c r="H11" s="13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2"/>
        <v>45601</v>
      </c>
      <c r="C12" s="15" t="s">
        <v>11</v>
      </c>
      <c r="D12" s="36">
        <v>5043.2</v>
      </c>
      <c r="E12" s="36">
        <f t="shared" si="3"/>
        <v>3782.43</v>
      </c>
      <c r="F12" s="37">
        <v>1260.77</v>
      </c>
      <c r="G12" s="36">
        <f t="shared" si="0"/>
        <v>1260.77</v>
      </c>
      <c r="H12" s="13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2"/>
        <v>45602</v>
      </c>
      <c r="C13" s="15" t="s">
        <v>11</v>
      </c>
      <c r="D13" s="36">
        <v>1992.83</v>
      </c>
      <c r="E13" s="36">
        <f t="shared" si="3"/>
        <v>1494.6499999999999</v>
      </c>
      <c r="F13" s="37">
        <v>498.18</v>
      </c>
      <c r="G13" s="36">
        <f t="shared" si="0"/>
        <v>498.18</v>
      </c>
      <c r="H13" s="13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2"/>
        <v>45603</v>
      </c>
      <c r="C14" s="15" t="s">
        <v>11</v>
      </c>
      <c r="D14" s="36">
        <v>1295.6500000000001</v>
      </c>
      <c r="E14" s="36">
        <f t="shared" si="3"/>
        <v>971.74</v>
      </c>
      <c r="F14" s="37">
        <v>323.91000000000003</v>
      </c>
      <c r="G14" s="36">
        <f t="shared" si="0"/>
        <v>323.91000000000003</v>
      </c>
      <c r="H14" s="13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2"/>
        <v>45604</v>
      </c>
      <c r="C15" s="15" t="s">
        <v>11</v>
      </c>
      <c r="D15" s="36">
        <v>3281.92</v>
      </c>
      <c r="E15" s="36">
        <f t="shared" si="3"/>
        <v>2461.46</v>
      </c>
      <c r="F15" s="38">
        <v>820.46</v>
      </c>
      <c r="G15" s="36">
        <f t="shared" si="0"/>
        <v>820.46</v>
      </c>
      <c r="H15" s="13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2"/>
        <v>45607</v>
      </c>
      <c r="C16" s="15" t="s">
        <v>11</v>
      </c>
      <c r="D16" s="36">
        <v>2887.69</v>
      </c>
      <c r="E16" s="36">
        <f t="shared" si="3"/>
        <v>2165.81</v>
      </c>
      <c r="F16" s="38">
        <v>721.88</v>
      </c>
      <c r="G16" s="36">
        <f t="shared" si="0"/>
        <v>721.88</v>
      </c>
      <c r="H16" s="13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2"/>
        <v>45608</v>
      </c>
      <c r="C17" s="15" t="s">
        <v>11</v>
      </c>
      <c r="D17" s="36">
        <v>5134.0200000000004</v>
      </c>
      <c r="E17" s="36">
        <f t="shared" si="3"/>
        <v>3850.5600000000004</v>
      </c>
      <c r="F17" s="38">
        <v>1283.46</v>
      </c>
      <c r="G17" s="36">
        <f t="shared" si="0"/>
        <v>1283.46</v>
      </c>
      <c r="H17" s="13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2"/>
        <v>45609</v>
      </c>
      <c r="C18" s="15" t="s">
        <v>11</v>
      </c>
      <c r="D18" s="36">
        <v>1203.6600000000001</v>
      </c>
      <c r="E18" s="36">
        <f t="shared" si="3"/>
        <v>902.7600000000001</v>
      </c>
      <c r="F18" s="38">
        <v>300.89999999999998</v>
      </c>
      <c r="G18" s="36">
        <f t="shared" si="0"/>
        <v>300.89999999999998</v>
      </c>
      <c r="H18" s="13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2"/>
        <v>45610</v>
      </c>
      <c r="C19" s="15" t="s">
        <v>11</v>
      </c>
      <c r="D19" s="36">
        <v>2107.15</v>
      </c>
      <c r="E19" s="36">
        <f t="shared" si="3"/>
        <v>1580.39</v>
      </c>
      <c r="F19" s="38">
        <v>526.76</v>
      </c>
      <c r="G19" s="36">
        <f t="shared" si="0"/>
        <v>526.76</v>
      </c>
      <c r="H19" s="13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35">
        <f t="shared" si="2"/>
        <v>45611</v>
      </c>
      <c r="C20" s="15" t="s">
        <v>11</v>
      </c>
      <c r="D20" s="36">
        <v>0</v>
      </c>
      <c r="E20" s="36">
        <f t="shared" si="3"/>
        <v>0</v>
      </c>
      <c r="F20" s="38">
        <v>0</v>
      </c>
      <c r="G20" s="36">
        <f t="shared" si="0"/>
        <v>0</v>
      </c>
      <c r="H20" s="13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>B20+(MOD(B20,7)=6)*2+1</f>
        <v>45614</v>
      </c>
      <c r="C21" s="15" t="s">
        <v>11</v>
      </c>
      <c r="D21" s="36">
        <v>2009.44</v>
      </c>
      <c r="E21" s="36">
        <f t="shared" si="3"/>
        <v>1507.0900000000001</v>
      </c>
      <c r="F21" s="38">
        <v>502.35</v>
      </c>
      <c r="G21" s="36">
        <f t="shared" si="0"/>
        <v>502.35</v>
      </c>
      <c r="H21" s="13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35">
        <f t="shared" si="2"/>
        <v>45615</v>
      </c>
      <c r="C22" s="15" t="s">
        <v>11</v>
      </c>
      <c r="D22" s="36">
        <v>1670.5</v>
      </c>
      <c r="E22" s="36">
        <f t="shared" si="3"/>
        <v>1252.8899999999999</v>
      </c>
      <c r="F22" s="38">
        <v>417.61</v>
      </c>
      <c r="G22" s="36">
        <f t="shared" si="0"/>
        <v>417.61</v>
      </c>
      <c r="H22" s="13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35">
        <f t="shared" si="2"/>
        <v>45616</v>
      </c>
      <c r="C23" s="15" t="s">
        <v>11</v>
      </c>
      <c r="D23" s="36">
        <v>0</v>
      </c>
      <c r="E23" s="36">
        <f t="shared" si="3"/>
        <v>0</v>
      </c>
      <c r="F23" s="38">
        <v>0</v>
      </c>
      <c r="G23" s="36">
        <f t="shared" si="0"/>
        <v>0</v>
      </c>
      <c r="H23" s="13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2"/>
        <v>45617</v>
      </c>
      <c r="C24" s="15" t="s">
        <v>11</v>
      </c>
      <c r="D24" s="36">
        <v>2851.99</v>
      </c>
      <c r="E24" s="36">
        <f t="shared" si="3"/>
        <v>2139.0199999999995</v>
      </c>
      <c r="F24" s="38">
        <v>712.97</v>
      </c>
      <c r="G24" s="36">
        <f t="shared" si="0"/>
        <v>712.97</v>
      </c>
      <c r="H24" s="13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2"/>
        <v>45618</v>
      </c>
      <c r="C25" s="15" t="s">
        <v>11</v>
      </c>
      <c r="D25" s="36">
        <v>1280.31</v>
      </c>
      <c r="E25" s="36">
        <f t="shared" si="3"/>
        <v>960.24</v>
      </c>
      <c r="F25" s="38">
        <v>320.07</v>
      </c>
      <c r="G25" s="36">
        <f t="shared" si="0"/>
        <v>320.07</v>
      </c>
      <c r="H25" s="13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2"/>
        <v>45621</v>
      </c>
      <c r="C26" s="15" t="s">
        <v>11</v>
      </c>
      <c r="D26" s="36">
        <v>4311.75</v>
      </c>
      <c r="E26" s="36">
        <f t="shared" si="3"/>
        <v>3233.87</v>
      </c>
      <c r="F26" s="38">
        <v>1077.8800000000001</v>
      </c>
      <c r="G26" s="36">
        <f t="shared" si="0"/>
        <v>1077.8800000000001</v>
      </c>
      <c r="H26" s="13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35">
        <f t="shared" si="2"/>
        <v>45622</v>
      </c>
      <c r="C27" s="15" t="s">
        <v>11</v>
      </c>
      <c r="D27" s="36">
        <v>1319.43</v>
      </c>
      <c r="E27" s="36">
        <f t="shared" si="3"/>
        <v>989.60000000000014</v>
      </c>
      <c r="F27" s="38">
        <v>329.83</v>
      </c>
      <c r="G27" s="36">
        <f t="shared" si="0"/>
        <v>329.83</v>
      </c>
      <c r="H27" s="13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2"/>
        <v>45623</v>
      </c>
      <c r="C28" s="15" t="s">
        <v>11</v>
      </c>
      <c r="D28" s="36">
        <v>2984.7</v>
      </c>
      <c r="E28" s="36">
        <f t="shared" si="3"/>
        <v>2238.54</v>
      </c>
      <c r="F28" s="38">
        <v>746.16</v>
      </c>
      <c r="G28" s="36">
        <f t="shared" si="0"/>
        <v>746.16</v>
      </c>
      <c r="H28" s="13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2"/>
        <v>45624</v>
      </c>
      <c r="C29" s="15" t="s">
        <v>11</v>
      </c>
      <c r="D29" s="36">
        <v>11756.07</v>
      </c>
      <c r="E29" s="36">
        <f>D29-F29</f>
        <v>8817.1</v>
      </c>
      <c r="F29" s="38">
        <v>2938.97</v>
      </c>
      <c r="G29" s="36">
        <f>F29</f>
        <v>2938.97</v>
      </c>
      <c r="H29" s="13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46"/>
      <c r="B30" s="35">
        <f t="shared" si="2"/>
        <v>45625</v>
      </c>
      <c r="C30" s="15" t="s">
        <v>11</v>
      </c>
      <c r="D30" s="36">
        <v>3816.34</v>
      </c>
      <c r="E30" s="36">
        <f t="shared" si="3"/>
        <v>2862.29</v>
      </c>
      <c r="F30" s="38">
        <v>954.05</v>
      </c>
      <c r="G30" s="36">
        <f t="shared" ref="G30:G32" si="4">F30</f>
        <v>954.05</v>
      </c>
      <c r="H30" s="13">
        <f t="shared" ref="H30:H32" si="5">H29+F30-G30</f>
        <v>2725.87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hidden="1" customHeight="1" x14ac:dyDescent="0.25">
      <c r="A31" s="46"/>
      <c r="B31" s="35">
        <f t="shared" si="2"/>
        <v>45628</v>
      </c>
      <c r="C31" s="15" t="s">
        <v>11</v>
      </c>
      <c r="D31" s="36">
        <v>0</v>
      </c>
      <c r="E31" s="36">
        <f t="shared" si="3"/>
        <v>0</v>
      </c>
      <c r="F31" s="38">
        <v>0</v>
      </c>
      <c r="G31" s="36">
        <f t="shared" si="4"/>
        <v>0</v>
      </c>
      <c r="H31" s="13">
        <f t="shared" si="5"/>
        <v>2725.87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idden="1" x14ac:dyDescent="0.25">
      <c r="A32" s="39"/>
      <c r="B32" s="35">
        <f t="shared" si="2"/>
        <v>45629</v>
      </c>
      <c r="C32" s="15" t="s">
        <v>11</v>
      </c>
      <c r="D32" s="36">
        <v>0</v>
      </c>
      <c r="E32" s="36">
        <f t="shared" si="3"/>
        <v>0</v>
      </c>
      <c r="F32" s="38">
        <v>0</v>
      </c>
      <c r="G32" s="36">
        <f t="shared" si="4"/>
        <v>0</v>
      </c>
      <c r="H32" s="13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45</v>
      </c>
      <c r="B33" s="35">
        <v>45614</v>
      </c>
      <c r="C33" s="40" t="s">
        <v>18</v>
      </c>
      <c r="D33" s="36">
        <v>0</v>
      </c>
      <c r="E33" s="36">
        <f t="shared" si="3"/>
        <v>0</v>
      </c>
      <c r="F33" s="38">
        <v>0</v>
      </c>
      <c r="G33" s="36">
        <v>2725.87</v>
      </c>
      <c r="H33" s="13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9" t="s">
        <v>63</v>
      </c>
      <c r="B34" s="35">
        <v>45625</v>
      </c>
      <c r="C34" s="40" t="s">
        <v>18</v>
      </c>
      <c r="D34" s="36">
        <v>12215.48</v>
      </c>
      <c r="E34" s="36">
        <f>D34-F34</f>
        <v>9161.61</v>
      </c>
      <c r="F34" s="38">
        <f>0.25*D34</f>
        <v>3053.87</v>
      </c>
      <c r="G34" s="36">
        <v>0</v>
      </c>
      <c r="H34" s="13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35"/>
      <c r="C35" s="40"/>
      <c r="D35" s="36"/>
      <c r="E35" s="36">
        <f t="shared" si="3"/>
        <v>0</v>
      </c>
      <c r="F35" s="38">
        <f t="shared" ref="F35" si="6">D35*25%</f>
        <v>0</v>
      </c>
      <c r="G35" s="36">
        <f t="shared" si="0"/>
        <v>0</v>
      </c>
      <c r="H35" s="13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9" t="s">
        <v>12</v>
      </c>
      <c r="C36" s="30"/>
      <c r="D36" s="31">
        <f>SUM(D10:D35)</f>
        <v>76752.25999999998</v>
      </c>
      <c r="E36" s="31">
        <f>SUM(E10:E35)</f>
        <v>57564.73</v>
      </c>
      <c r="F36" s="31">
        <f>SUM(F10:F35)</f>
        <v>19187.53</v>
      </c>
      <c r="G36" s="22">
        <f>SUM(G10:G35)</f>
        <v>18859.53</v>
      </c>
      <c r="H36" s="13">
        <f>+H35</f>
        <v>3053.87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86" t="s">
        <v>13</v>
      </c>
      <c r="C37" s="87"/>
      <c r="D37" s="87"/>
      <c r="E37" s="87"/>
      <c r="F37" s="87"/>
      <c r="G37" s="87"/>
      <c r="H37" s="88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43"/>
      <c r="B38" s="76" t="s">
        <v>133</v>
      </c>
      <c r="C38" s="74"/>
      <c r="D38" s="74"/>
      <c r="E38" s="74"/>
      <c r="F38" s="74"/>
      <c r="G38" s="74"/>
      <c r="H38" s="75"/>
      <c r="I38" s="4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43"/>
      <c r="B39" s="73" t="s">
        <v>134</v>
      </c>
      <c r="C39" s="85"/>
      <c r="D39" s="85"/>
      <c r="E39" s="85"/>
      <c r="F39" s="85"/>
      <c r="G39" s="85"/>
      <c r="H39" s="75"/>
      <c r="I39" s="44"/>
      <c r="J39" s="5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43"/>
      <c r="B40" s="73" t="s">
        <v>135</v>
      </c>
      <c r="C40" s="74"/>
      <c r="D40" s="74"/>
      <c r="E40" s="74"/>
      <c r="F40" s="74"/>
      <c r="G40" s="74"/>
      <c r="H40" s="75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43"/>
      <c r="B41" s="73"/>
      <c r="C41" s="82"/>
      <c r="D41" s="82"/>
      <c r="E41" s="82"/>
      <c r="F41" s="82"/>
      <c r="G41" s="82"/>
      <c r="H41" s="83"/>
      <c r="I41" s="4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43"/>
      <c r="B42" s="77"/>
      <c r="C42" s="78"/>
      <c r="D42" s="78"/>
      <c r="E42" s="78"/>
      <c r="F42" s="78"/>
      <c r="G42" s="78"/>
      <c r="H42" s="79"/>
      <c r="I42" s="44"/>
      <c r="J42" s="2"/>
      <c r="K42" s="2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45"/>
      <c r="C43" s="45"/>
      <c r="D43" s="45"/>
      <c r="E43" s="45"/>
      <c r="F43" s="45"/>
      <c r="G43" s="45"/>
      <c r="H43" s="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6" zoomScale="124" zoomScaleNormal="124" workbookViewId="0">
      <selection activeCell="H42" sqref="H4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136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141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137</v>
      </c>
      <c r="C9" s="55"/>
      <c r="D9" s="55"/>
      <c r="E9" s="55"/>
      <c r="F9" s="55"/>
      <c r="G9" s="55"/>
      <c r="H9" s="13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45628</v>
      </c>
      <c r="C10" s="15" t="s">
        <v>11</v>
      </c>
      <c r="D10" s="36">
        <v>9215.01</v>
      </c>
      <c r="E10" s="36">
        <f>D10-F10</f>
        <v>6911.34</v>
      </c>
      <c r="F10" s="36">
        <v>2303.67</v>
      </c>
      <c r="G10" s="36">
        <f t="shared" ref="G10:G34" si="0">F10</f>
        <v>2303.67</v>
      </c>
      <c r="H10" s="13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1" si="2">B10+(MOD(B10,7)=6)*2+1</f>
        <v>45629</v>
      </c>
      <c r="C11" s="15" t="s">
        <v>11</v>
      </c>
      <c r="D11" s="36">
        <v>27646.1</v>
      </c>
      <c r="E11" s="36">
        <f t="shared" ref="E11:E34" si="3">D11-F11</f>
        <v>20734.82</v>
      </c>
      <c r="F11" s="37">
        <v>6911.28</v>
      </c>
      <c r="G11" s="36">
        <f t="shared" si="0"/>
        <v>6911.28</v>
      </c>
      <c r="H11" s="13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2"/>
        <v>45630</v>
      </c>
      <c r="C12" s="15" t="s">
        <v>11</v>
      </c>
      <c r="D12" s="36">
        <v>5345.96</v>
      </c>
      <c r="E12" s="36">
        <f t="shared" si="3"/>
        <v>4009.49</v>
      </c>
      <c r="F12" s="37">
        <v>1336.47</v>
      </c>
      <c r="G12" s="36">
        <f t="shared" si="0"/>
        <v>1336.47</v>
      </c>
      <c r="H12" s="13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2"/>
        <v>45631</v>
      </c>
      <c r="C13" s="15" t="s">
        <v>11</v>
      </c>
      <c r="D13" s="36">
        <v>4856.45</v>
      </c>
      <c r="E13" s="36">
        <f t="shared" si="3"/>
        <v>3642.38</v>
      </c>
      <c r="F13" s="37">
        <v>1214.07</v>
      </c>
      <c r="G13" s="36">
        <f t="shared" si="0"/>
        <v>1214.07</v>
      </c>
      <c r="H13" s="13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2"/>
        <v>45632</v>
      </c>
      <c r="C14" s="15" t="s">
        <v>11</v>
      </c>
      <c r="D14" s="36">
        <v>3646.62</v>
      </c>
      <c r="E14" s="36">
        <f t="shared" si="3"/>
        <v>2734.99</v>
      </c>
      <c r="F14" s="37">
        <v>911.63</v>
      </c>
      <c r="G14" s="36">
        <f t="shared" si="0"/>
        <v>911.63</v>
      </c>
      <c r="H14" s="13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2"/>
        <v>45635</v>
      </c>
      <c r="C15" s="15" t="s">
        <v>11</v>
      </c>
      <c r="D15" s="36">
        <v>5526.32</v>
      </c>
      <c r="E15" s="36">
        <f t="shared" si="3"/>
        <v>4144.78</v>
      </c>
      <c r="F15" s="38">
        <v>1381.54</v>
      </c>
      <c r="G15" s="36">
        <f t="shared" si="0"/>
        <v>1381.54</v>
      </c>
      <c r="H15" s="13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2"/>
        <v>45636</v>
      </c>
      <c r="C16" s="15" t="s">
        <v>11</v>
      </c>
      <c r="D16" s="36">
        <v>5256.9</v>
      </c>
      <c r="E16" s="36">
        <f t="shared" si="3"/>
        <v>3942.7299999999996</v>
      </c>
      <c r="F16" s="38">
        <v>1314.17</v>
      </c>
      <c r="G16" s="36">
        <f t="shared" si="0"/>
        <v>1314.17</v>
      </c>
      <c r="H16" s="13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2"/>
        <v>45637</v>
      </c>
      <c r="C17" s="15" t="s">
        <v>11</v>
      </c>
      <c r="D17" s="36">
        <f>500.73+2942.98</f>
        <v>3443.71</v>
      </c>
      <c r="E17" s="36">
        <f t="shared" si="3"/>
        <v>2582.8200000000002</v>
      </c>
      <c r="F17" s="38">
        <f>735.72+125.17</f>
        <v>860.89</v>
      </c>
      <c r="G17" s="36">
        <f t="shared" si="0"/>
        <v>860.89</v>
      </c>
      <c r="H17" s="13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2"/>
        <v>45638</v>
      </c>
      <c r="C18" s="15" t="s">
        <v>11</v>
      </c>
      <c r="D18" s="36">
        <v>2589.5</v>
      </c>
      <c r="E18" s="36">
        <f t="shared" si="3"/>
        <v>1942.1399999999999</v>
      </c>
      <c r="F18" s="38">
        <v>647.36</v>
      </c>
      <c r="G18" s="36">
        <f t="shared" si="0"/>
        <v>647.36</v>
      </c>
      <c r="H18" s="13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2"/>
        <v>45639</v>
      </c>
      <c r="C19" s="15" t="s">
        <v>11</v>
      </c>
      <c r="D19" s="36">
        <v>3974.61</v>
      </c>
      <c r="E19" s="36">
        <f t="shared" si="3"/>
        <v>2980.9700000000003</v>
      </c>
      <c r="F19" s="38">
        <v>993.64</v>
      </c>
      <c r="G19" s="36">
        <f t="shared" si="0"/>
        <v>993.64</v>
      </c>
      <c r="H19" s="13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2"/>
        <v>45642</v>
      </c>
      <c r="C20" s="15" t="s">
        <v>11</v>
      </c>
      <c r="D20" s="36">
        <v>3993.66</v>
      </c>
      <c r="E20" s="36">
        <f t="shared" si="3"/>
        <v>2995.25</v>
      </c>
      <c r="F20" s="38">
        <v>998.41</v>
      </c>
      <c r="G20" s="36">
        <f t="shared" si="0"/>
        <v>998.41</v>
      </c>
      <c r="H20" s="13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>B20+(MOD(B20,7)=6)*2+1</f>
        <v>45643</v>
      </c>
      <c r="C21" s="15" t="s">
        <v>11</v>
      </c>
      <c r="D21" s="36">
        <v>9749.7199999999993</v>
      </c>
      <c r="E21" s="36">
        <f t="shared" si="3"/>
        <v>7312.2999999999993</v>
      </c>
      <c r="F21" s="38">
        <v>2437.42</v>
      </c>
      <c r="G21" s="36">
        <f t="shared" si="0"/>
        <v>2437.42</v>
      </c>
      <c r="H21" s="13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35">
        <f t="shared" si="2"/>
        <v>45644</v>
      </c>
      <c r="C22" s="15" t="s">
        <v>11</v>
      </c>
      <c r="D22" s="36">
        <v>3613.76</v>
      </c>
      <c r="E22" s="36">
        <f t="shared" si="3"/>
        <v>2710.34</v>
      </c>
      <c r="F22" s="38">
        <v>903.42</v>
      </c>
      <c r="G22" s="36">
        <f t="shared" si="0"/>
        <v>903.42</v>
      </c>
      <c r="H22" s="13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35">
        <f t="shared" si="2"/>
        <v>45645</v>
      </c>
      <c r="C23" s="15" t="s">
        <v>11</v>
      </c>
      <c r="D23" s="36">
        <v>6191.03</v>
      </c>
      <c r="E23" s="36">
        <f t="shared" si="3"/>
        <v>4643.2999999999993</v>
      </c>
      <c r="F23" s="38">
        <v>1547.73</v>
      </c>
      <c r="G23" s="36">
        <f t="shared" si="0"/>
        <v>1547.73</v>
      </c>
      <c r="H23" s="13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2"/>
        <v>45646</v>
      </c>
      <c r="C24" s="15" t="s">
        <v>11</v>
      </c>
      <c r="D24" s="36">
        <v>1582.16</v>
      </c>
      <c r="E24" s="36">
        <f t="shared" si="3"/>
        <v>1186.6300000000001</v>
      </c>
      <c r="F24" s="38">
        <v>395.53</v>
      </c>
      <c r="G24" s="36">
        <f t="shared" si="0"/>
        <v>395.53</v>
      </c>
      <c r="H24" s="13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2"/>
        <v>45649</v>
      </c>
      <c r="C25" s="15" t="s">
        <v>11</v>
      </c>
      <c r="D25" s="36">
        <v>10762.39</v>
      </c>
      <c r="E25" s="36">
        <f t="shared" si="3"/>
        <v>8071.8099999999995</v>
      </c>
      <c r="F25" s="38">
        <v>2690.58</v>
      </c>
      <c r="G25" s="36">
        <f t="shared" si="0"/>
        <v>2690.58</v>
      </c>
      <c r="H25" s="13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2"/>
        <v>45650</v>
      </c>
      <c r="C26" s="15" t="s">
        <v>11</v>
      </c>
      <c r="D26" s="36">
        <v>9245.8700000000008</v>
      </c>
      <c r="E26" s="36">
        <f t="shared" si="3"/>
        <v>6934.4500000000007</v>
      </c>
      <c r="F26" s="38">
        <v>2311.42</v>
      </c>
      <c r="G26" s="36">
        <f t="shared" si="0"/>
        <v>2311.42</v>
      </c>
      <c r="H26" s="13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35">
        <f t="shared" si="2"/>
        <v>45651</v>
      </c>
      <c r="C27" s="15" t="s">
        <v>11</v>
      </c>
      <c r="D27" s="36">
        <v>0</v>
      </c>
      <c r="E27" s="36">
        <f t="shared" si="3"/>
        <v>0</v>
      </c>
      <c r="F27" s="38">
        <v>0</v>
      </c>
      <c r="G27" s="36">
        <f t="shared" si="0"/>
        <v>0</v>
      </c>
      <c r="H27" s="13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2"/>
        <v>45652</v>
      </c>
      <c r="C28" s="15" t="s">
        <v>11</v>
      </c>
      <c r="D28" s="36">
        <v>6983.53</v>
      </c>
      <c r="E28" s="36">
        <f t="shared" si="3"/>
        <v>5237.6499999999996</v>
      </c>
      <c r="F28" s="38">
        <v>1745.88</v>
      </c>
      <c r="G28" s="36">
        <f t="shared" si="0"/>
        <v>1745.88</v>
      </c>
      <c r="H28" s="13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2"/>
        <v>45653</v>
      </c>
      <c r="C29" s="15" t="s">
        <v>11</v>
      </c>
      <c r="D29" s="36">
        <v>10210.530000000001</v>
      </c>
      <c r="E29" s="36">
        <f>D29-F29</f>
        <v>7657.9000000000005</v>
      </c>
      <c r="F29" s="38">
        <v>2552.63</v>
      </c>
      <c r="G29" s="36">
        <f>F29</f>
        <v>2552.63</v>
      </c>
      <c r="H29" s="13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46"/>
      <c r="B30" s="35">
        <f t="shared" si="2"/>
        <v>45656</v>
      </c>
      <c r="C30" s="15" t="s">
        <v>11</v>
      </c>
      <c r="D30" s="36">
        <v>12145.64</v>
      </c>
      <c r="E30" s="36">
        <f t="shared" si="3"/>
        <v>9109.25</v>
      </c>
      <c r="F30" s="38">
        <v>3036.39</v>
      </c>
      <c r="G30" s="36">
        <f t="shared" ref="G30:G31" si="4">F30</f>
        <v>3036.39</v>
      </c>
      <c r="H30" s="13">
        <f t="shared" ref="H30:H31" si="5">H29+F30-G30</f>
        <v>3053.8700000000003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x14ac:dyDescent="0.25">
      <c r="A31" s="46"/>
      <c r="B31" s="35">
        <f t="shared" si="2"/>
        <v>45657</v>
      </c>
      <c r="C31" s="15" t="s">
        <v>11</v>
      </c>
      <c r="D31" s="36">
        <v>44369.45</v>
      </c>
      <c r="E31" s="36">
        <f t="shared" si="3"/>
        <v>33277.299999999996</v>
      </c>
      <c r="F31" s="38">
        <v>11092.15</v>
      </c>
      <c r="G31" s="36">
        <f t="shared" si="4"/>
        <v>11092.15</v>
      </c>
      <c r="H31" s="13">
        <f t="shared" si="5"/>
        <v>3053.8700000000008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x14ac:dyDescent="0.25">
      <c r="A32" s="39" t="s">
        <v>45</v>
      </c>
      <c r="B32" s="35">
        <v>45643</v>
      </c>
      <c r="C32" s="40" t="s">
        <v>18</v>
      </c>
      <c r="D32" s="36">
        <v>0</v>
      </c>
      <c r="E32" s="36">
        <f t="shared" si="3"/>
        <v>0</v>
      </c>
      <c r="F32" s="38">
        <v>0</v>
      </c>
      <c r="G32" s="36">
        <v>3053.87</v>
      </c>
      <c r="H32" s="13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9" t="s">
        <v>63</v>
      </c>
      <c r="B33" s="35">
        <v>45657</v>
      </c>
      <c r="C33" s="40" t="s">
        <v>18</v>
      </c>
      <c r="D33" s="36">
        <v>10747.29</v>
      </c>
      <c r="E33" s="36">
        <f>D33-F33</f>
        <v>8060.4675000000007</v>
      </c>
      <c r="F33" s="38">
        <f>D33*0.25</f>
        <v>2686.8225000000002</v>
      </c>
      <c r="G33" s="36">
        <v>0</v>
      </c>
      <c r="H33" s="13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35"/>
      <c r="C34" s="40"/>
      <c r="D34" s="36"/>
      <c r="E34" s="36">
        <f t="shared" si="3"/>
        <v>0</v>
      </c>
      <c r="F34" s="38">
        <f t="shared" ref="F34" si="6">D34*25%</f>
        <v>0</v>
      </c>
      <c r="G34" s="36">
        <f t="shared" si="0"/>
        <v>0</v>
      </c>
      <c r="H34" s="13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9" t="s">
        <v>12</v>
      </c>
      <c r="C35" s="30"/>
      <c r="D35" s="31">
        <f>SUM(D10:D34)</f>
        <v>201096.21000000005</v>
      </c>
      <c r="E35" s="31">
        <f>SUM(E10:E34)</f>
        <v>150823.10749999998</v>
      </c>
      <c r="F35" s="31">
        <f>SUM(F10:F34)</f>
        <v>50273.102499999994</v>
      </c>
      <c r="G35" s="22">
        <f>SUM(G10:G34)</f>
        <v>50640.149999999994</v>
      </c>
      <c r="H35" s="13">
        <f>+H34</f>
        <v>2686.8225000000002</v>
      </c>
      <c r="I35" s="2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43"/>
      <c r="B36" s="86" t="s">
        <v>13</v>
      </c>
      <c r="C36" s="87"/>
      <c r="D36" s="87"/>
      <c r="E36" s="87"/>
      <c r="F36" s="87"/>
      <c r="G36" s="87"/>
      <c r="H36" s="88"/>
      <c r="I36" s="4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43"/>
      <c r="B37" s="76" t="s">
        <v>138</v>
      </c>
      <c r="C37" s="74"/>
      <c r="D37" s="74"/>
      <c r="E37" s="74"/>
      <c r="F37" s="74"/>
      <c r="G37" s="74"/>
      <c r="H37" s="75"/>
      <c r="I37" s="4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43"/>
      <c r="B38" s="73" t="s">
        <v>139</v>
      </c>
      <c r="C38" s="85"/>
      <c r="D38" s="85"/>
      <c r="E38" s="85"/>
      <c r="F38" s="85"/>
      <c r="G38" s="85"/>
      <c r="H38" s="75"/>
      <c r="I38" s="44"/>
      <c r="J38" s="5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43"/>
      <c r="B39" s="73" t="s">
        <v>140</v>
      </c>
      <c r="C39" s="74"/>
      <c r="D39" s="74"/>
      <c r="E39" s="74"/>
      <c r="F39" s="74"/>
      <c r="G39" s="74"/>
      <c r="H39" s="75"/>
      <c r="I39" s="44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43"/>
      <c r="B40" s="73"/>
      <c r="C40" s="82"/>
      <c r="D40" s="82"/>
      <c r="E40" s="82"/>
      <c r="F40" s="82"/>
      <c r="G40" s="82"/>
      <c r="H40" s="83"/>
      <c r="I40" s="44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43"/>
      <c r="B41" s="77"/>
      <c r="C41" s="78"/>
      <c r="D41" s="78"/>
      <c r="E41" s="78"/>
      <c r="F41" s="78"/>
      <c r="G41" s="78"/>
      <c r="H41" s="79"/>
      <c r="I41" s="44"/>
      <c r="J41" s="2"/>
      <c r="K41" s="2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45"/>
      <c r="C42" s="45"/>
      <c r="D42" s="45"/>
      <c r="E42" s="45"/>
      <c r="F42" s="45"/>
      <c r="G42" s="45"/>
      <c r="H42" s="4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abSelected="1" topLeftCell="A6" zoomScale="124" zoomScaleNormal="124" workbookViewId="0">
      <selection activeCell="E41" sqref="E4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34" t="s">
        <v>142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1" t="s">
        <v>143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72" t="s">
        <v>81</v>
      </c>
      <c r="C9" s="55"/>
      <c r="D9" s="55"/>
      <c r="E9" s="55"/>
      <c r="F9" s="55"/>
      <c r="G9" s="55"/>
      <c r="H9" s="13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35">
        <v>45659</v>
      </c>
      <c r="C10" s="15" t="s">
        <v>11</v>
      </c>
      <c r="D10" s="36">
        <v>1611.6</v>
      </c>
      <c r="E10" s="36">
        <f>D10-F10</f>
        <v>1208.6999999999998</v>
      </c>
      <c r="F10" s="36">
        <v>402.9</v>
      </c>
      <c r="G10" s="36">
        <f t="shared" ref="G10:G28" si="0">F10</f>
        <v>402.9</v>
      </c>
      <c r="H10" s="13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35">
        <f t="shared" ref="B11:B31" si="2">B10+(MOD(B10,7)=6)*2+1</f>
        <v>45660</v>
      </c>
      <c r="C11" s="15" t="s">
        <v>11</v>
      </c>
      <c r="D11" s="36">
        <v>33048.699999999997</v>
      </c>
      <c r="E11" s="36">
        <f t="shared" ref="E11:E31" si="3">D11-F11</f>
        <v>24786.549999999996</v>
      </c>
      <c r="F11" s="37">
        <v>8262.15</v>
      </c>
      <c r="G11" s="36">
        <f t="shared" si="0"/>
        <v>8262.15</v>
      </c>
      <c r="H11" s="13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35">
        <f t="shared" si="2"/>
        <v>45663</v>
      </c>
      <c r="C12" s="15" t="s">
        <v>11</v>
      </c>
      <c r="D12" s="36">
        <v>29309.37</v>
      </c>
      <c r="E12" s="36">
        <f t="shared" si="3"/>
        <v>21982.05</v>
      </c>
      <c r="F12" s="37">
        <v>7327.32</v>
      </c>
      <c r="G12" s="36">
        <f t="shared" si="0"/>
        <v>7327.32</v>
      </c>
      <c r="H12" s="13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35">
        <f t="shared" si="2"/>
        <v>45664</v>
      </c>
      <c r="C13" s="15" t="s">
        <v>11</v>
      </c>
      <c r="D13" s="36">
        <v>38041.769999999997</v>
      </c>
      <c r="E13" s="36">
        <f t="shared" si="3"/>
        <v>28531.359999999997</v>
      </c>
      <c r="F13" s="37">
        <v>9510.41</v>
      </c>
      <c r="G13" s="36">
        <f t="shared" si="0"/>
        <v>9510.41</v>
      </c>
      <c r="H13" s="13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35">
        <f t="shared" si="2"/>
        <v>45665</v>
      </c>
      <c r="C14" s="15" t="s">
        <v>11</v>
      </c>
      <c r="D14" s="36">
        <v>23062.89</v>
      </c>
      <c r="E14" s="36">
        <f t="shared" si="3"/>
        <v>17297.2</v>
      </c>
      <c r="F14" s="37">
        <v>5765.69</v>
      </c>
      <c r="G14" s="36">
        <f t="shared" si="0"/>
        <v>5765.69</v>
      </c>
      <c r="H14" s="13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35">
        <f t="shared" si="2"/>
        <v>45666</v>
      </c>
      <c r="C15" s="15" t="s">
        <v>11</v>
      </c>
      <c r="D15" s="36">
        <v>42324.98</v>
      </c>
      <c r="E15" s="36">
        <f t="shared" si="3"/>
        <v>31743.770000000004</v>
      </c>
      <c r="F15" s="38">
        <v>10581.21</v>
      </c>
      <c r="G15" s="36">
        <f t="shared" si="0"/>
        <v>10581.21</v>
      </c>
      <c r="H15" s="13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35">
        <f t="shared" si="2"/>
        <v>45667</v>
      </c>
      <c r="C16" s="15" t="s">
        <v>11</v>
      </c>
      <c r="D16" s="36">
        <v>36272.07</v>
      </c>
      <c r="E16" s="36">
        <f t="shared" si="3"/>
        <v>27204.080000000002</v>
      </c>
      <c r="F16" s="38">
        <v>9067.99</v>
      </c>
      <c r="G16" s="36">
        <f t="shared" si="0"/>
        <v>9067.99</v>
      </c>
      <c r="H16" s="13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35">
        <f t="shared" si="2"/>
        <v>45670</v>
      </c>
      <c r="C17" s="15" t="s">
        <v>11</v>
      </c>
      <c r="D17" s="36">
        <v>42389.07</v>
      </c>
      <c r="E17" s="36">
        <f t="shared" si="3"/>
        <v>31791.84</v>
      </c>
      <c r="F17" s="38">
        <v>10597.23</v>
      </c>
      <c r="G17" s="36">
        <f t="shared" si="0"/>
        <v>10597.23</v>
      </c>
      <c r="H17" s="13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35">
        <f t="shared" si="2"/>
        <v>45671</v>
      </c>
      <c r="C18" s="15" t="s">
        <v>11</v>
      </c>
      <c r="D18" s="36">
        <v>42084.92</v>
      </c>
      <c r="E18" s="36">
        <f t="shared" si="3"/>
        <v>31563.729999999996</v>
      </c>
      <c r="F18" s="38">
        <v>10521.19</v>
      </c>
      <c r="G18" s="36">
        <f t="shared" si="0"/>
        <v>10521.19</v>
      </c>
      <c r="H18" s="13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35">
        <f t="shared" si="2"/>
        <v>45672</v>
      </c>
      <c r="C19" s="15" t="s">
        <v>11</v>
      </c>
      <c r="D19" s="36">
        <v>26423.75</v>
      </c>
      <c r="E19" s="36">
        <f t="shared" si="3"/>
        <v>19817.82</v>
      </c>
      <c r="F19" s="38">
        <v>6605.93</v>
      </c>
      <c r="G19" s="36">
        <f t="shared" si="0"/>
        <v>6605.93</v>
      </c>
      <c r="H19" s="13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35">
        <f t="shared" si="2"/>
        <v>45673</v>
      </c>
      <c r="C20" s="15" t="s">
        <v>11</v>
      </c>
      <c r="D20" s="36">
        <v>32665.89</v>
      </c>
      <c r="E20" s="36">
        <f t="shared" si="3"/>
        <v>24499.45</v>
      </c>
      <c r="F20" s="38">
        <v>8166.44</v>
      </c>
      <c r="G20" s="36">
        <f t="shared" si="0"/>
        <v>8166.44</v>
      </c>
      <c r="H20" s="13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35">
        <f>B20+(MOD(B20,7)=6)*2+1</f>
        <v>45674</v>
      </c>
      <c r="C21" s="15" t="s">
        <v>11</v>
      </c>
      <c r="D21" s="36">
        <v>34111.79</v>
      </c>
      <c r="E21" s="36">
        <f t="shared" si="3"/>
        <v>25583.86</v>
      </c>
      <c r="F21" s="38">
        <v>8527.93</v>
      </c>
      <c r="G21" s="36">
        <f t="shared" si="0"/>
        <v>8527.93</v>
      </c>
      <c r="H21" s="13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35">
        <f t="shared" si="2"/>
        <v>45677</v>
      </c>
      <c r="C22" s="15" t="s">
        <v>11</v>
      </c>
      <c r="D22" s="36">
        <v>21558.47</v>
      </c>
      <c r="E22" s="36">
        <f t="shared" si="3"/>
        <v>16168.86</v>
      </c>
      <c r="F22" s="38">
        <v>5389.61</v>
      </c>
      <c r="G22" s="36">
        <f t="shared" si="0"/>
        <v>5389.61</v>
      </c>
      <c r="H22" s="13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35">
        <f t="shared" si="2"/>
        <v>45678</v>
      </c>
      <c r="C23" s="15" t="s">
        <v>11</v>
      </c>
      <c r="D23" s="36">
        <v>41036.089999999997</v>
      </c>
      <c r="E23" s="36">
        <f t="shared" si="3"/>
        <v>30777.079999999994</v>
      </c>
      <c r="F23" s="38">
        <v>10259.01</v>
      </c>
      <c r="G23" s="36">
        <f t="shared" si="0"/>
        <v>10259.01</v>
      </c>
      <c r="H23" s="13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35">
        <f t="shared" si="2"/>
        <v>45679</v>
      </c>
      <c r="C24" s="15" t="s">
        <v>11</v>
      </c>
      <c r="D24" s="36">
        <v>25801.45</v>
      </c>
      <c r="E24" s="36">
        <f t="shared" si="3"/>
        <v>19351.09</v>
      </c>
      <c r="F24" s="38">
        <v>6450.36</v>
      </c>
      <c r="G24" s="36">
        <f t="shared" si="0"/>
        <v>6450.36</v>
      </c>
      <c r="H24" s="13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35">
        <f t="shared" si="2"/>
        <v>45680</v>
      </c>
      <c r="C25" s="15" t="s">
        <v>11</v>
      </c>
      <c r="D25" s="36">
        <v>26748.78</v>
      </c>
      <c r="E25" s="36">
        <f t="shared" si="3"/>
        <v>20061.61</v>
      </c>
      <c r="F25" s="38">
        <v>6687.17</v>
      </c>
      <c r="G25" s="36">
        <f t="shared" si="0"/>
        <v>6687.17</v>
      </c>
      <c r="H25" s="13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35">
        <f t="shared" si="2"/>
        <v>45681</v>
      </c>
      <c r="C26" s="15" t="s">
        <v>11</v>
      </c>
      <c r="D26" s="36">
        <v>35094.300000000003</v>
      </c>
      <c r="E26" s="36">
        <f t="shared" si="3"/>
        <v>26320.730000000003</v>
      </c>
      <c r="F26" s="38">
        <v>8773.57</v>
      </c>
      <c r="G26" s="36">
        <f t="shared" si="0"/>
        <v>8773.57</v>
      </c>
      <c r="H26" s="13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35">
        <f t="shared" si="2"/>
        <v>45684</v>
      </c>
      <c r="C27" s="15" t="s">
        <v>11</v>
      </c>
      <c r="D27" s="36">
        <v>36204.54</v>
      </c>
      <c r="E27" s="36">
        <f t="shared" si="3"/>
        <v>27153.410000000003</v>
      </c>
      <c r="F27" s="38">
        <v>9051.1299999999992</v>
      </c>
      <c r="G27" s="36">
        <f t="shared" si="0"/>
        <v>9051.1299999999992</v>
      </c>
      <c r="H27" s="13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35">
        <f t="shared" si="2"/>
        <v>45685</v>
      </c>
      <c r="C28" s="15" t="s">
        <v>11</v>
      </c>
      <c r="D28" s="36">
        <v>73705.399999999994</v>
      </c>
      <c r="E28" s="36">
        <f t="shared" si="3"/>
        <v>55279.079999999994</v>
      </c>
      <c r="F28" s="38">
        <v>18426.32</v>
      </c>
      <c r="G28" s="36">
        <f t="shared" si="0"/>
        <v>18426.32</v>
      </c>
      <c r="H28" s="13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9"/>
      <c r="B29" s="35">
        <f t="shared" si="2"/>
        <v>45686</v>
      </c>
      <c r="C29" s="15" t="s">
        <v>11</v>
      </c>
      <c r="D29" s="36">
        <v>66267.89</v>
      </c>
      <c r="E29" s="36">
        <f>D29-F29</f>
        <v>49700.97</v>
      </c>
      <c r="F29" s="38">
        <v>16566.919999999998</v>
      </c>
      <c r="G29" s="36">
        <f>F29</f>
        <v>16566.919999999998</v>
      </c>
      <c r="H29" s="13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46"/>
      <c r="B30" s="35">
        <f t="shared" si="2"/>
        <v>45687</v>
      </c>
      <c r="C30" s="15" t="s">
        <v>11</v>
      </c>
      <c r="D30" s="36">
        <v>95740.479999999996</v>
      </c>
      <c r="E30" s="36">
        <f t="shared" si="3"/>
        <v>71805.39</v>
      </c>
      <c r="F30" s="38">
        <v>23935.09</v>
      </c>
      <c r="G30" s="36">
        <f t="shared" ref="G30:G31" si="4">F30</f>
        <v>23935.09</v>
      </c>
      <c r="H30" s="13">
        <f t="shared" ref="H30:H31" si="5">H29+F30-G30</f>
        <v>2686.8199999999997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x14ac:dyDescent="0.25">
      <c r="A31" s="46"/>
      <c r="B31" s="35">
        <f t="shared" si="2"/>
        <v>45688</v>
      </c>
      <c r="C31" s="15" t="s">
        <v>11</v>
      </c>
      <c r="D31" s="36">
        <v>193632.51</v>
      </c>
      <c r="E31" s="36">
        <f t="shared" si="3"/>
        <v>145224.53</v>
      </c>
      <c r="F31" s="38">
        <v>48407.98</v>
      </c>
      <c r="G31" s="36">
        <f t="shared" si="4"/>
        <v>48407.98</v>
      </c>
      <c r="H31" s="13">
        <f t="shared" si="5"/>
        <v>2686.8199999999997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5.75" customHeight="1" x14ac:dyDescent="0.25">
      <c r="A32" s="2"/>
      <c r="B32" s="29" t="s">
        <v>12</v>
      </c>
      <c r="C32" s="30"/>
      <c r="D32" s="31">
        <f>SUM(D10:D31)</f>
        <v>997136.71000000008</v>
      </c>
      <c r="E32" s="31">
        <f>SUM(E10:E31)</f>
        <v>747853.16</v>
      </c>
      <c r="F32" s="31">
        <f>SUM(F10:F31)</f>
        <v>249283.55</v>
      </c>
      <c r="G32" s="22">
        <f>SUM(G10:G31)</f>
        <v>249283.55</v>
      </c>
      <c r="H32" s="13">
        <f>+H31</f>
        <v>2686.8199999999997</v>
      </c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43"/>
      <c r="B33" s="86" t="s">
        <v>13</v>
      </c>
      <c r="C33" s="87"/>
      <c r="D33" s="87"/>
      <c r="E33" s="87"/>
      <c r="F33" s="87"/>
      <c r="G33" s="87"/>
      <c r="H33" s="88"/>
      <c r="I33" s="4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43"/>
      <c r="B34" s="76" t="s">
        <v>144</v>
      </c>
      <c r="C34" s="74"/>
      <c r="D34" s="74"/>
      <c r="E34" s="74"/>
      <c r="F34" s="74"/>
      <c r="G34" s="74"/>
      <c r="H34" s="75"/>
      <c r="I34" s="4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43"/>
      <c r="B35" s="77"/>
      <c r="C35" s="78"/>
      <c r="D35" s="78"/>
      <c r="E35" s="78"/>
      <c r="F35" s="78"/>
      <c r="G35" s="78"/>
      <c r="H35" s="79"/>
      <c r="I35" s="44"/>
      <c r="J35" s="2"/>
      <c r="K35" s="2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45"/>
      <c r="C36" s="45"/>
      <c r="D36" s="45"/>
      <c r="E36" s="45"/>
      <c r="F36" s="45"/>
      <c r="G36" s="45"/>
      <c r="H36" s="4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25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21.570312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20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21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22</v>
      </c>
      <c r="C9" s="55"/>
      <c r="D9" s="55"/>
      <c r="E9" s="55"/>
      <c r="F9" s="55"/>
      <c r="G9" s="55"/>
      <c r="H9" s="13"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44986</v>
      </c>
      <c r="C10" s="15" t="s">
        <v>11</v>
      </c>
      <c r="D10" s="16">
        <v>57932.95</v>
      </c>
      <c r="E10" s="16">
        <f t="shared" ref="E10:E33" si="0">D10-F10</f>
        <v>43449.829999999994</v>
      </c>
      <c r="F10" s="16">
        <v>14483.12</v>
      </c>
      <c r="G10" s="16">
        <f t="shared" ref="G10:G32" si="1">F10</f>
        <v>14483.12</v>
      </c>
      <c r="H10" s="17">
        <f t="shared" ref="H10:H33" si="2">H9+F10-G10</f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v>44987</v>
      </c>
      <c r="C11" s="15" t="s">
        <v>11</v>
      </c>
      <c r="D11" s="16">
        <v>9883.61</v>
      </c>
      <c r="E11" s="16">
        <f t="shared" si="0"/>
        <v>7412.7200000000012</v>
      </c>
      <c r="F11" s="18">
        <v>2470.89</v>
      </c>
      <c r="G11" s="16">
        <f t="shared" si="1"/>
        <v>2470.89</v>
      </c>
      <c r="H11" s="17">
        <f t="shared" si="2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v>44988</v>
      </c>
      <c r="C12" s="15" t="s">
        <v>11</v>
      </c>
      <c r="D12" s="16">
        <v>4876.6499999999996</v>
      </c>
      <c r="E12" s="16">
        <f t="shared" si="0"/>
        <v>3657.5099999999993</v>
      </c>
      <c r="F12" s="18">
        <v>1219.1400000000001</v>
      </c>
      <c r="G12" s="16">
        <f t="shared" si="1"/>
        <v>1219.1400000000001</v>
      </c>
      <c r="H12" s="17">
        <f t="shared" si="2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v>44991</v>
      </c>
      <c r="C13" s="15" t="s">
        <v>11</v>
      </c>
      <c r="D13" s="16">
        <v>4254.2</v>
      </c>
      <c r="E13" s="16">
        <f t="shared" si="0"/>
        <v>3190.67</v>
      </c>
      <c r="F13" s="18">
        <v>1063.53</v>
      </c>
      <c r="G13" s="16">
        <f t="shared" si="1"/>
        <v>1063.53</v>
      </c>
      <c r="H13" s="17">
        <f t="shared" si="2"/>
        <v>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v>44992</v>
      </c>
      <c r="C14" s="15" t="s">
        <v>11</v>
      </c>
      <c r="D14" s="16">
        <v>7294.54</v>
      </c>
      <c r="E14" s="16">
        <f t="shared" si="0"/>
        <v>5470.92</v>
      </c>
      <c r="F14" s="18">
        <v>1823.62</v>
      </c>
      <c r="G14" s="16">
        <f t="shared" si="1"/>
        <v>1823.62</v>
      </c>
      <c r="H14" s="17">
        <f t="shared" si="2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v>44993</v>
      </c>
      <c r="C15" s="15" t="s">
        <v>11</v>
      </c>
      <c r="D15" s="16">
        <v>3856.49</v>
      </c>
      <c r="E15" s="16">
        <f t="shared" si="0"/>
        <v>2892.3799999999997</v>
      </c>
      <c r="F15" s="19">
        <v>964.11</v>
      </c>
      <c r="G15" s="16">
        <f t="shared" si="1"/>
        <v>964.11</v>
      </c>
      <c r="H15" s="17">
        <f t="shared" si="2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v>44994</v>
      </c>
      <c r="C16" s="15" t="s">
        <v>11</v>
      </c>
      <c r="D16" s="16">
        <v>6407.96</v>
      </c>
      <c r="E16" s="16">
        <f t="shared" si="0"/>
        <v>4805.97</v>
      </c>
      <c r="F16" s="19">
        <v>1601.99</v>
      </c>
      <c r="G16" s="16">
        <f t="shared" si="1"/>
        <v>1601.99</v>
      </c>
      <c r="H16" s="17">
        <f t="shared" si="2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v>44995</v>
      </c>
      <c r="C17" s="15" t="s">
        <v>11</v>
      </c>
      <c r="D17" s="16">
        <v>5921.2</v>
      </c>
      <c r="E17" s="16">
        <f t="shared" si="0"/>
        <v>4440.8999999999996</v>
      </c>
      <c r="F17" s="19">
        <v>1480.3</v>
      </c>
      <c r="G17" s="16">
        <f t="shared" si="1"/>
        <v>1480.3</v>
      </c>
      <c r="H17" s="17">
        <f t="shared" si="2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v>44998</v>
      </c>
      <c r="C18" s="15" t="s">
        <v>11</v>
      </c>
      <c r="D18" s="16">
        <v>7700.77</v>
      </c>
      <c r="E18" s="16">
        <f t="shared" si="0"/>
        <v>5775.6</v>
      </c>
      <c r="F18" s="19">
        <v>1925.17</v>
      </c>
      <c r="G18" s="16">
        <f t="shared" si="1"/>
        <v>1925.17</v>
      </c>
      <c r="H18" s="17">
        <f t="shared" si="2"/>
        <v>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v>44999</v>
      </c>
      <c r="C19" s="15" t="s">
        <v>11</v>
      </c>
      <c r="D19" s="16">
        <v>8664.2999999999993</v>
      </c>
      <c r="E19" s="16">
        <f t="shared" si="0"/>
        <v>6498.24</v>
      </c>
      <c r="F19" s="19">
        <v>2166.06</v>
      </c>
      <c r="G19" s="16">
        <f t="shared" si="1"/>
        <v>2166.06</v>
      </c>
      <c r="H19" s="17">
        <f t="shared" si="2"/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v>45000</v>
      </c>
      <c r="C20" s="15" t="s">
        <v>11</v>
      </c>
      <c r="D20" s="16">
        <v>3505.6</v>
      </c>
      <c r="E20" s="16">
        <f t="shared" si="0"/>
        <v>2629.2</v>
      </c>
      <c r="F20" s="19">
        <v>876.4</v>
      </c>
      <c r="G20" s="16">
        <f t="shared" si="1"/>
        <v>876.4</v>
      </c>
      <c r="H20" s="17">
        <f t="shared" si="2"/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v>45001</v>
      </c>
      <c r="C21" s="15" t="s">
        <v>11</v>
      </c>
      <c r="D21" s="16">
        <v>4753.71</v>
      </c>
      <c r="E21" s="16">
        <f t="shared" si="0"/>
        <v>3610.29</v>
      </c>
      <c r="F21" s="19">
        <v>1143.42</v>
      </c>
      <c r="G21" s="16">
        <f t="shared" si="1"/>
        <v>1143.42</v>
      </c>
      <c r="H21" s="17">
        <f t="shared" si="2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v>45002</v>
      </c>
      <c r="C22" s="15" t="s">
        <v>11</v>
      </c>
      <c r="D22" s="16">
        <v>3474.74</v>
      </c>
      <c r="E22" s="16">
        <f t="shared" si="0"/>
        <v>2606.06</v>
      </c>
      <c r="F22" s="19">
        <v>868.68</v>
      </c>
      <c r="G22" s="16">
        <f t="shared" si="1"/>
        <v>868.68</v>
      </c>
      <c r="H22" s="17">
        <f t="shared" si="2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v>45005</v>
      </c>
      <c r="C23" s="15" t="s">
        <v>11</v>
      </c>
      <c r="D23" s="16">
        <v>3520.72</v>
      </c>
      <c r="E23" s="16">
        <f t="shared" si="0"/>
        <v>2640.5499999999997</v>
      </c>
      <c r="F23" s="19">
        <v>880.17</v>
      </c>
      <c r="G23" s="16">
        <f t="shared" si="1"/>
        <v>880.17</v>
      </c>
      <c r="H23" s="17">
        <f t="shared" si="2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v>45006</v>
      </c>
      <c r="C24" s="15" t="s">
        <v>11</v>
      </c>
      <c r="D24" s="16">
        <v>3695.36</v>
      </c>
      <c r="E24" s="16">
        <f t="shared" si="0"/>
        <v>2771.53</v>
      </c>
      <c r="F24" s="19">
        <v>923.83</v>
      </c>
      <c r="G24" s="16">
        <f t="shared" si="1"/>
        <v>923.83</v>
      </c>
      <c r="H24" s="17">
        <f t="shared" si="2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v>45007</v>
      </c>
      <c r="C25" s="15" t="s">
        <v>11</v>
      </c>
      <c r="D25" s="16">
        <v>3942.77</v>
      </c>
      <c r="E25" s="16">
        <f t="shared" si="0"/>
        <v>2957.09</v>
      </c>
      <c r="F25" s="19">
        <v>985.68</v>
      </c>
      <c r="G25" s="16">
        <f t="shared" si="1"/>
        <v>985.68</v>
      </c>
      <c r="H25" s="17">
        <f t="shared" si="2"/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v>45008</v>
      </c>
      <c r="C26" s="15" t="s">
        <v>11</v>
      </c>
      <c r="D26" s="16">
        <v>3303.95</v>
      </c>
      <c r="E26" s="16">
        <f t="shared" si="0"/>
        <v>2477.9699999999998</v>
      </c>
      <c r="F26" s="19">
        <v>825.98</v>
      </c>
      <c r="G26" s="16">
        <f t="shared" si="1"/>
        <v>825.98</v>
      </c>
      <c r="H26" s="17">
        <f t="shared" si="2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v>45009</v>
      </c>
      <c r="C27" s="15" t="s">
        <v>11</v>
      </c>
      <c r="D27" s="16">
        <v>3272.01</v>
      </c>
      <c r="E27" s="16">
        <f t="shared" si="0"/>
        <v>2454.0300000000002</v>
      </c>
      <c r="F27" s="19">
        <v>817.98</v>
      </c>
      <c r="G27" s="16">
        <f t="shared" si="1"/>
        <v>817.98</v>
      </c>
      <c r="H27" s="17">
        <f t="shared" si="2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v>45012</v>
      </c>
      <c r="C28" s="15" t="s">
        <v>11</v>
      </c>
      <c r="D28" s="16">
        <v>3962.41</v>
      </c>
      <c r="E28" s="16">
        <f t="shared" si="0"/>
        <v>2971.8199999999997</v>
      </c>
      <c r="F28" s="19">
        <v>990.59</v>
      </c>
      <c r="G28" s="16">
        <f t="shared" si="1"/>
        <v>990.59</v>
      </c>
      <c r="H28" s="17">
        <f t="shared" si="2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v>45013</v>
      </c>
      <c r="C29" s="15" t="s">
        <v>11</v>
      </c>
      <c r="D29" s="16">
        <v>7618.1</v>
      </c>
      <c r="E29" s="16">
        <f t="shared" si="0"/>
        <v>5713.59</v>
      </c>
      <c r="F29" s="19">
        <v>1904.51</v>
      </c>
      <c r="G29" s="16">
        <f t="shared" si="1"/>
        <v>1904.51</v>
      </c>
      <c r="H29" s="17">
        <f t="shared" si="2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v>45014</v>
      </c>
      <c r="C30" s="15" t="s">
        <v>11</v>
      </c>
      <c r="D30" s="16">
        <v>6221.13</v>
      </c>
      <c r="E30" s="16">
        <f t="shared" si="0"/>
        <v>4665.87</v>
      </c>
      <c r="F30" s="19">
        <v>1555.26</v>
      </c>
      <c r="G30" s="16">
        <f t="shared" si="1"/>
        <v>1555.26</v>
      </c>
      <c r="H30" s="17">
        <f t="shared" si="2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v>45015</v>
      </c>
      <c r="C31" s="15" t="s">
        <v>11</v>
      </c>
      <c r="D31" s="16">
        <v>8936.14</v>
      </c>
      <c r="E31" s="16">
        <f t="shared" si="0"/>
        <v>6702.119999999999</v>
      </c>
      <c r="F31" s="19">
        <v>2234.02</v>
      </c>
      <c r="G31" s="16">
        <f t="shared" si="1"/>
        <v>2234.02</v>
      </c>
      <c r="H31" s="17">
        <f t="shared" si="2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v>45016</v>
      </c>
      <c r="C32" s="15" t="s">
        <v>11</v>
      </c>
      <c r="D32" s="16">
        <v>11659.43</v>
      </c>
      <c r="E32" s="16">
        <f t="shared" si="0"/>
        <v>8744.630000000001</v>
      </c>
      <c r="F32" s="19">
        <v>2914.8</v>
      </c>
      <c r="G32" s="16">
        <f t="shared" si="1"/>
        <v>2914.8</v>
      </c>
      <c r="H32" s="17">
        <f t="shared" si="2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14">
        <v>45016</v>
      </c>
      <c r="C33" s="15" t="s">
        <v>23</v>
      </c>
      <c r="D33" s="16">
        <v>171.86</v>
      </c>
      <c r="E33" s="16">
        <f t="shared" si="0"/>
        <v>128.89000000000001</v>
      </c>
      <c r="F33" s="19">
        <v>42.97</v>
      </c>
      <c r="G33" s="16"/>
      <c r="H33" s="17">
        <f t="shared" si="2"/>
        <v>42.97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0" t="s">
        <v>12</v>
      </c>
      <c r="C34" s="21"/>
      <c r="D34" s="22">
        <f t="shared" ref="D34:G34" si="3">SUM(D10:D33)</f>
        <v>184830.59999999998</v>
      </c>
      <c r="E34" s="22">
        <f t="shared" si="3"/>
        <v>138668.38</v>
      </c>
      <c r="F34" s="22">
        <f t="shared" si="3"/>
        <v>46162.220000000016</v>
      </c>
      <c r="G34" s="22">
        <f t="shared" si="3"/>
        <v>46119.250000000015</v>
      </c>
      <c r="H34" s="23">
        <f>H33</f>
        <v>42.97</v>
      </c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56" t="s">
        <v>13</v>
      </c>
      <c r="C35" s="57"/>
      <c r="D35" s="57"/>
      <c r="E35" s="57"/>
      <c r="F35" s="57"/>
      <c r="G35" s="57"/>
      <c r="H35" s="5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59" t="s">
        <v>24</v>
      </c>
      <c r="C36" s="60"/>
      <c r="D36" s="60"/>
      <c r="E36" s="60"/>
      <c r="F36" s="60"/>
      <c r="G36" s="60"/>
      <c r="H36" s="6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6"/>
      <c r="C37" s="62"/>
      <c r="D37" s="63"/>
      <c r="E37" s="63"/>
      <c r="F37" s="63"/>
      <c r="G37" s="63"/>
      <c r="H37" s="64"/>
      <c r="I37" s="2"/>
      <c r="J37" s="2"/>
      <c r="K37" s="2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5:H35"/>
    <mergeCell ref="B36:H36"/>
    <mergeCell ref="C37:H3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A19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21.570312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26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27</v>
      </c>
      <c r="C9" s="55"/>
      <c r="D9" s="55"/>
      <c r="E9" s="55"/>
      <c r="F9" s="55"/>
      <c r="G9" s="55"/>
      <c r="H9" s="13">
        <v>42.97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45019</v>
      </c>
      <c r="C10" s="15" t="s">
        <v>11</v>
      </c>
      <c r="D10" s="16">
        <v>36396.949999999997</v>
      </c>
      <c r="E10" s="16">
        <f t="shared" ref="E10:E29" si="0">D10-F10</f>
        <v>27297.799999999996</v>
      </c>
      <c r="F10" s="16">
        <v>9099.15</v>
      </c>
      <c r="G10" s="16">
        <f t="shared" ref="G10:G27" si="1">F10</f>
        <v>9099.15</v>
      </c>
      <c r="H10" s="13">
        <f t="shared" ref="H10:H29" si="2">H9+F10-G10</f>
        <v>42.969999999999345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v>45020</v>
      </c>
      <c r="C11" s="15" t="s">
        <v>11</v>
      </c>
      <c r="D11" s="16">
        <v>6119.97</v>
      </c>
      <c r="E11" s="16">
        <f t="shared" si="0"/>
        <v>4589.99</v>
      </c>
      <c r="F11" s="18">
        <v>1529.98</v>
      </c>
      <c r="G11" s="16">
        <f t="shared" si="1"/>
        <v>1529.98</v>
      </c>
      <c r="H11" s="13">
        <f t="shared" si="2"/>
        <v>42.969999999999345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v>45021</v>
      </c>
      <c r="C12" s="15" t="s">
        <v>11</v>
      </c>
      <c r="D12" s="16">
        <v>6387.89</v>
      </c>
      <c r="E12" s="16">
        <f t="shared" si="0"/>
        <v>4790.93</v>
      </c>
      <c r="F12" s="18">
        <v>1596.96</v>
      </c>
      <c r="G12" s="16">
        <f t="shared" si="1"/>
        <v>1596.96</v>
      </c>
      <c r="H12" s="13">
        <f t="shared" si="2"/>
        <v>42.969999999999345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v>44991</v>
      </c>
      <c r="C13" s="15" t="s">
        <v>11</v>
      </c>
      <c r="D13" s="16">
        <v>4709.08</v>
      </c>
      <c r="E13" s="16">
        <f t="shared" si="0"/>
        <v>3531.84</v>
      </c>
      <c r="F13" s="18">
        <v>1177.24</v>
      </c>
      <c r="G13" s="16">
        <f t="shared" si="1"/>
        <v>1177.24</v>
      </c>
      <c r="H13" s="13">
        <f t="shared" si="2"/>
        <v>42.969999999999345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v>45026</v>
      </c>
      <c r="C14" s="15" t="s">
        <v>11</v>
      </c>
      <c r="D14" s="16">
        <v>3941.26</v>
      </c>
      <c r="E14" s="16">
        <f t="shared" si="0"/>
        <v>2955.9500000000003</v>
      </c>
      <c r="F14" s="18">
        <v>985.31</v>
      </c>
      <c r="G14" s="16">
        <f t="shared" si="1"/>
        <v>985.31</v>
      </c>
      <c r="H14" s="13">
        <f t="shared" si="2"/>
        <v>42.969999999999345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v>45027</v>
      </c>
      <c r="C15" s="15" t="s">
        <v>11</v>
      </c>
      <c r="D15" s="16">
        <v>6116.36</v>
      </c>
      <c r="E15" s="16">
        <f t="shared" si="0"/>
        <v>4587.2999999999993</v>
      </c>
      <c r="F15" s="19">
        <v>1529.06</v>
      </c>
      <c r="G15" s="16">
        <f t="shared" si="1"/>
        <v>1529.06</v>
      </c>
      <c r="H15" s="13">
        <f t="shared" si="2"/>
        <v>42.969999999999345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v>45028</v>
      </c>
      <c r="C16" s="15" t="s">
        <v>11</v>
      </c>
      <c r="D16" s="16">
        <v>4660.18</v>
      </c>
      <c r="E16" s="16">
        <f t="shared" si="0"/>
        <v>3495.1500000000005</v>
      </c>
      <c r="F16" s="19">
        <v>1165.03</v>
      </c>
      <c r="G16" s="16">
        <f t="shared" si="1"/>
        <v>1165.03</v>
      </c>
      <c r="H16" s="13">
        <f t="shared" si="2"/>
        <v>42.969999999999345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v>45029</v>
      </c>
      <c r="C17" s="15" t="s">
        <v>11</v>
      </c>
      <c r="D17" s="16">
        <v>4788.6400000000003</v>
      </c>
      <c r="E17" s="16">
        <f t="shared" si="0"/>
        <v>3591.5</v>
      </c>
      <c r="F17" s="19">
        <v>1197.1400000000001</v>
      </c>
      <c r="G17" s="16">
        <f t="shared" si="1"/>
        <v>1197.1400000000001</v>
      </c>
      <c r="H17" s="13">
        <f t="shared" si="2"/>
        <v>42.969999999999345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v>45030</v>
      </c>
      <c r="C18" s="15" t="s">
        <v>11</v>
      </c>
      <c r="D18" s="16">
        <v>3754.74</v>
      </c>
      <c r="E18" s="16">
        <f t="shared" si="0"/>
        <v>2816.06</v>
      </c>
      <c r="F18" s="19">
        <v>938.68</v>
      </c>
      <c r="G18" s="16">
        <f t="shared" si="1"/>
        <v>938.68</v>
      </c>
      <c r="H18" s="13">
        <f t="shared" si="2"/>
        <v>42.969999999999345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v>45033</v>
      </c>
      <c r="C19" s="15" t="s">
        <v>11</v>
      </c>
      <c r="D19" s="16">
        <v>5292.51</v>
      </c>
      <c r="E19" s="16">
        <f t="shared" si="0"/>
        <v>3969.3900000000003</v>
      </c>
      <c r="F19" s="19">
        <v>1323.12</v>
      </c>
      <c r="G19" s="16">
        <f t="shared" si="1"/>
        <v>1323.12</v>
      </c>
      <c r="H19" s="13">
        <f t="shared" si="2"/>
        <v>42.969999999999345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v>45034</v>
      </c>
      <c r="C20" s="15" t="s">
        <v>11</v>
      </c>
      <c r="D20" s="16">
        <v>1478.35</v>
      </c>
      <c r="E20" s="16">
        <f t="shared" si="0"/>
        <v>1108.77</v>
      </c>
      <c r="F20" s="19">
        <v>369.58</v>
      </c>
      <c r="G20" s="16">
        <f t="shared" si="1"/>
        <v>369.58</v>
      </c>
      <c r="H20" s="13">
        <f t="shared" si="2"/>
        <v>42.969999999999345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v>45035</v>
      </c>
      <c r="C21" s="15" t="s">
        <v>11</v>
      </c>
      <c r="D21" s="16">
        <v>4107.8999999999996</v>
      </c>
      <c r="E21" s="16">
        <f t="shared" si="0"/>
        <v>3080.9399999999996</v>
      </c>
      <c r="F21" s="19">
        <v>1026.96</v>
      </c>
      <c r="G21" s="16">
        <f t="shared" si="1"/>
        <v>1026.96</v>
      </c>
      <c r="H21" s="13">
        <f t="shared" si="2"/>
        <v>42.969999999999345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v>45036</v>
      </c>
      <c r="C22" s="15" t="s">
        <v>11</v>
      </c>
      <c r="D22" s="16">
        <v>2469.75</v>
      </c>
      <c r="E22" s="16">
        <f t="shared" si="0"/>
        <v>1852.3200000000002</v>
      </c>
      <c r="F22" s="19">
        <v>617.42999999999995</v>
      </c>
      <c r="G22" s="16">
        <f t="shared" si="1"/>
        <v>617.42999999999995</v>
      </c>
      <c r="H22" s="13">
        <f t="shared" si="2"/>
        <v>42.969999999999345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v>45040</v>
      </c>
      <c r="C23" s="15" t="s">
        <v>11</v>
      </c>
      <c r="D23" s="16">
        <v>4807.45</v>
      </c>
      <c r="E23" s="16">
        <f t="shared" si="0"/>
        <v>3605.6</v>
      </c>
      <c r="F23" s="19">
        <v>1201.8499999999999</v>
      </c>
      <c r="G23" s="16">
        <f t="shared" si="1"/>
        <v>1201.8499999999999</v>
      </c>
      <c r="H23" s="13">
        <f t="shared" si="2"/>
        <v>42.969999999999345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v>45041</v>
      </c>
      <c r="C24" s="15" t="s">
        <v>11</v>
      </c>
      <c r="D24" s="16">
        <v>6988.86</v>
      </c>
      <c r="E24" s="16">
        <f t="shared" si="0"/>
        <v>5241.66</v>
      </c>
      <c r="F24" s="19">
        <v>1747.2</v>
      </c>
      <c r="G24" s="16">
        <f t="shared" si="1"/>
        <v>1747.2</v>
      </c>
      <c r="H24" s="13">
        <f t="shared" si="2"/>
        <v>42.969999999999345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v>45042</v>
      </c>
      <c r="C25" s="15" t="s">
        <v>11</v>
      </c>
      <c r="D25" s="16">
        <v>3042.34</v>
      </c>
      <c r="E25" s="16">
        <f t="shared" si="0"/>
        <v>2281.7800000000002</v>
      </c>
      <c r="F25" s="19">
        <v>760.56</v>
      </c>
      <c r="G25" s="16">
        <f t="shared" si="1"/>
        <v>760.56</v>
      </c>
      <c r="H25" s="13">
        <f t="shared" si="2"/>
        <v>42.969999999999345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v>45043</v>
      </c>
      <c r="C26" s="15" t="s">
        <v>11</v>
      </c>
      <c r="D26" s="16">
        <v>3374.6</v>
      </c>
      <c r="E26" s="16">
        <f t="shared" si="0"/>
        <v>2530.9499999999998</v>
      </c>
      <c r="F26" s="19">
        <v>843.65</v>
      </c>
      <c r="G26" s="16">
        <f t="shared" si="1"/>
        <v>843.65</v>
      </c>
      <c r="H26" s="13">
        <f t="shared" si="2"/>
        <v>42.969999999999345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v>45044</v>
      </c>
      <c r="C27" s="15" t="s">
        <v>11</v>
      </c>
      <c r="D27" s="16">
        <v>10304.68</v>
      </c>
      <c r="E27" s="16">
        <f t="shared" si="0"/>
        <v>7728.51</v>
      </c>
      <c r="F27" s="19">
        <v>2576.17</v>
      </c>
      <c r="G27" s="16">
        <f t="shared" si="1"/>
        <v>2576.17</v>
      </c>
      <c r="H27" s="13">
        <f t="shared" si="2"/>
        <v>42.969999999999345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v>45044</v>
      </c>
      <c r="C28" s="15" t="s">
        <v>18</v>
      </c>
      <c r="D28" s="16">
        <v>2373.46</v>
      </c>
      <c r="E28" s="16">
        <f t="shared" si="0"/>
        <v>1780.0900000000001</v>
      </c>
      <c r="F28" s="19">
        <v>593.37</v>
      </c>
      <c r="G28" s="16">
        <v>0</v>
      </c>
      <c r="H28" s="13">
        <f t="shared" si="2"/>
        <v>636.33999999999935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v>45044</v>
      </c>
      <c r="C29" s="15" t="s">
        <v>18</v>
      </c>
      <c r="D29" s="16">
        <v>390.9</v>
      </c>
      <c r="E29" s="16">
        <f t="shared" si="0"/>
        <v>293.17999999999995</v>
      </c>
      <c r="F29" s="19">
        <v>97.72</v>
      </c>
      <c r="G29" s="16">
        <v>0</v>
      </c>
      <c r="H29" s="13">
        <f t="shared" si="2"/>
        <v>734.05999999999938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0" t="s">
        <v>12</v>
      </c>
      <c r="C30" s="21"/>
      <c r="D30" s="22">
        <f t="shared" ref="D30:G30" si="3">SUM(D10:D29)</f>
        <v>121505.87000000001</v>
      </c>
      <c r="E30" s="22">
        <f t="shared" si="3"/>
        <v>91129.709999999992</v>
      </c>
      <c r="F30" s="22">
        <f t="shared" si="3"/>
        <v>30376.16</v>
      </c>
      <c r="G30" s="22">
        <f t="shared" si="3"/>
        <v>29685.07</v>
      </c>
      <c r="H30" s="28">
        <f>H29</f>
        <v>734.05999999999938</v>
      </c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56" t="s">
        <v>13</v>
      </c>
      <c r="C31" s="57"/>
      <c r="D31" s="57"/>
      <c r="E31" s="57"/>
      <c r="F31" s="57"/>
      <c r="G31" s="57"/>
      <c r="H31" s="5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59" t="s">
        <v>28</v>
      </c>
      <c r="C32" s="60"/>
      <c r="D32" s="60"/>
      <c r="E32" s="60"/>
      <c r="F32" s="60"/>
      <c r="G32" s="60"/>
      <c r="H32" s="6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6"/>
      <c r="C33" s="62"/>
      <c r="D33" s="63"/>
      <c r="E33" s="63"/>
      <c r="F33" s="63"/>
      <c r="G33" s="63"/>
      <c r="H33" s="64"/>
      <c r="I33" s="2"/>
      <c r="J33" s="2"/>
      <c r="K33" s="2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1:H31"/>
    <mergeCell ref="B32:H32"/>
    <mergeCell ref="C33:H3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16"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21.570312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29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30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31</v>
      </c>
      <c r="C9" s="55"/>
      <c r="D9" s="55"/>
      <c r="E9" s="55"/>
      <c r="F9" s="55"/>
      <c r="G9" s="55"/>
      <c r="H9" s="13">
        <v>734.06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45048</v>
      </c>
      <c r="C10" s="15" t="s">
        <v>11</v>
      </c>
      <c r="D10" s="16">
        <v>27310.1</v>
      </c>
      <c r="E10" s="16">
        <f t="shared" ref="E10:E35" si="0">D10-F10</f>
        <v>20482.61</v>
      </c>
      <c r="F10" s="16">
        <v>6827.49</v>
      </c>
      <c r="G10" s="16">
        <f t="shared" ref="G10:G31" si="1">F10</f>
        <v>6827.49</v>
      </c>
      <c r="H10" s="13">
        <f t="shared" ref="H10:H35" si="2">H9+F10-G10</f>
        <v>734.05999999999949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v>45049</v>
      </c>
      <c r="C11" s="15" t="s">
        <v>11</v>
      </c>
      <c r="D11" s="16">
        <v>16166.59</v>
      </c>
      <c r="E11" s="16">
        <f t="shared" si="0"/>
        <v>12125.01</v>
      </c>
      <c r="F11" s="18">
        <v>4041.58</v>
      </c>
      <c r="G11" s="16">
        <f t="shared" si="1"/>
        <v>4041.58</v>
      </c>
      <c r="H11" s="13">
        <f t="shared" si="2"/>
        <v>734.05999999999949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v>45050</v>
      </c>
      <c r="C12" s="15" t="s">
        <v>11</v>
      </c>
      <c r="D12" s="16">
        <v>7536.53</v>
      </c>
      <c r="E12" s="16">
        <f t="shared" si="0"/>
        <v>5652.41</v>
      </c>
      <c r="F12" s="18">
        <v>1884.12</v>
      </c>
      <c r="G12" s="16">
        <f t="shared" si="1"/>
        <v>1884.12</v>
      </c>
      <c r="H12" s="13">
        <f t="shared" si="2"/>
        <v>734.05999999999949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v>45051</v>
      </c>
      <c r="C13" s="15" t="s">
        <v>11</v>
      </c>
      <c r="D13" s="16">
        <v>5161</v>
      </c>
      <c r="E13" s="16">
        <f t="shared" si="0"/>
        <v>3870.75</v>
      </c>
      <c r="F13" s="18">
        <v>1290.25</v>
      </c>
      <c r="G13" s="16">
        <f t="shared" si="1"/>
        <v>1290.25</v>
      </c>
      <c r="H13" s="13">
        <f t="shared" si="2"/>
        <v>734.05999999999949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v>45054</v>
      </c>
      <c r="C14" s="15" t="s">
        <v>11</v>
      </c>
      <c r="D14" s="16">
        <v>8700.0499999999993</v>
      </c>
      <c r="E14" s="16">
        <f t="shared" si="0"/>
        <v>6525.07</v>
      </c>
      <c r="F14" s="18">
        <v>2174.98</v>
      </c>
      <c r="G14" s="16">
        <f t="shared" si="1"/>
        <v>2174.98</v>
      </c>
      <c r="H14" s="13">
        <f t="shared" si="2"/>
        <v>734.05999999999949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v>45055</v>
      </c>
      <c r="C15" s="15" t="s">
        <v>11</v>
      </c>
      <c r="D15" s="16">
        <v>10539.54</v>
      </c>
      <c r="E15" s="16">
        <f t="shared" si="0"/>
        <v>7904.6600000000008</v>
      </c>
      <c r="F15" s="19">
        <v>2634.88</v>
      </c>
      <c r="G15" s="16">
        <f t="shared" si="1"/>
        <v>2634.88</v>
      </c>
      <c r="H15" s="13">
        <f t="shared" si="2"/>
        <v>734.05999999999949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v>45056</v>
      </c>
      <c r="C16" s="15" t="s">
        <v>11</v>
      </c>
      <c r="D16" s="16">
        <v>5605.68</v>
      </c>
      <c r="E16" s="16">
        <f t="shared" si="0"/>
        <v>4204.26</v>
      </c>
      <c r="F16" s="19">
        <v>1401.42</v>
      </c>
      <c r="G16" s="16">
        <f t="shared" si="1"/>
        <v>1401.42</v>
      </c>
      <c r="H16" s="13">
        <f t="shared" si="2"/>
        <v>734.05999999999949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v>45057</v>
      </c>
      <c r="C17" s="15" t="s">
        <v>11</v>
      </c>
      <c r="D17" s="16">
        <v>9384.7800000000007</v>
      </c>
      <c r="E17" s="16">
        <f t="shared" si="0"/>
        <v>7038.6100000000006</v>
      </c>
      <c r="F17" s="19">
        <v>2346.17</v>
      </c>
      <c r="G17" s="16">
        <f t="shared" si="1"/>
        <v>2346.17</v>
      </c>
      <c r="H17" s="13">
        <f t="shared" si="2"/>
        <v>734.05999999999949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v>45058</v>
      </c>
      <c r="C18" s="15" t="s">
        <v>11</v>
      </c>
      <c r="D18" s="16">
        <v>5339.93</v>
      </c>
      <c r="E18" s="16">
        <f t="shared" si="0"/>
        <v>4004.9500000000003</v>
      </c>
      <c r="F18" s="19">
        <v>1334.98</v>
      </c>
      <c r="G18" s="16">
        <f t="shared" si="1"/>
        <v>1334.98</v>
      </c>
      <c r="H18" s="13">
        <f t="shared" si="2"/>
        <v>734.05999999999949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v>45061</v>
      </c>
      <c r="C19" s="15" t="s">
        <v>11</v>
      </c>
      <c r="D19" s="16">
        <v>3524.2</v>
      </c>
      <c r="E19" s="16">
        <f t="shared" si="0"/>
        <v>2643.1499999999996</v>
      </c>
      <c r="F19" s="19">
        <v>881.05</v>
      </c>
      <c r="G19" s="16">
        <f t="shared" si="1"/>
        <v>881.05</v>
      </c>
      <c r="H19" s="13">
        <f t="shared" si="2"/>
        <v>734.05999999999949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v>45062</v>
      </c>
      <c r="C20" s="15" t="s">
        <v>11</v>
      </c>
      <c r="D20" s="16">
        <v>8346.66</v>
      </c>
      <c r="E20" s="16">
        <f t="shared" si="0"/>
        <v>6260</v>
      </c>
      <c r="F20" s="19">
        <v>2086.66</v>
      </c>
      <c r="G20" s="16">
        <f t="shared" si="1"/>
        <v>2086.66</v>
      </c>
      <c r="H20" s="13">
        <f t="shared" si="2"/>
        <v>734.05999999999949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v>45063</v>
      </c>
      <c r="C21" s="15" t="s">
        <v>11</v>
      </c>
      <c r="D21" s="16">
        <v>9840.15</v>
      </c>
      <c r="E21" s="16">
        <f t="shared" si="0"/>
        <v>7380.119999999999</v>
      </c>
      <c r="F21" s="19">
        <v>2460.0300000000002</v>
      </c>
      <c r="G21" s="16">
        <f t="shared" si="1"/>
        <v>2460.0300000000002</v>
      </c>
      <c r="H21" s="13">
        <f t="shared" si="2"/>
        <v>734.05999999999949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v>45064</v>
      </c>
      <c r="C22" s="15" t="s">
        <v>11</v>
      </c>
      <c r="D22" s="16">
        <v>10125.299999999999</v>
      </c>
      <c r="E22" s="16">
        <f t="shared" si="0"/>
        <v>7593.99</v>
      </c>
      <c r="F22" s="19">
        <v>2531.31</v>
      </c>
      <c r="G22" s="16">
        <f t="shared" si="1"/>
        <v>2531.31</v>
      </c>
      <c r="H22" s="13">
        <f t="shared" si="2"/>
        <v>734.05999999999949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v>45065</v>
      </c>
      <c r="C23" s="15" t="s">
        <v>11</v>
      </c>
      <c r="D23" s="16">
        <v>12741.54</v>
      </c>
      <c r="E23" s="16">
        <f t="shared" si="0"/>
        <v>9556.16</v>
      </c>
      <c r="F23" s="19">
        <v>3185.38</v>
      </c>
      <c r="G23" s="16">
        <f t="shared" si="1"/>
        <v>3185.38</v>
      </c>
      <c r="H23" s="13">
        <f t="shared" si="2"/>
        <v>734.05999999999949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v>45068</v>
      </c>
      <c r="C24" s="15" t="s">
        <v>11</v>
      </c>
      <c r="D24" s="16">
        <v>8627.0400000000009</v>
      </c>
      <c r="E24" s="16">
        <f t="shared" si="0"/>
        <v>6470.2900000000009</v>
      </c>
      <c r="F24" s="19">
        <v>2156.75</v>
      </c>
      <c r="G24" s="16">
        <f t="shared" si="1"/>
        <v>2156.75</v>
      </c>
      <c r="H24" s="13">
        <f t="shared" si="2"/>
        <v>734.05999999999949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v>45069</v>
      </c>
      <c r="C25" s="15" t="s">
        <v>11</v>
      </c>
      <c r="D25" s="16">
        <v>15583.99</v>
      </c>
      <c r="E25" s="16">
        <f t="shared" si="0"/>
        <v>11688.01</v>
      </c>
      <c r="F25" s="19">
        <v>3895.98</v>
      </c>
      <c r="G25" s="16">
        <f t="shared" si="1"/>
        <v>3895.98</v>
      </c>
      <c r="H25" s="13">
        <f t="shared" si="2"/>
        <v>734.05999999999904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v>45070</v>
      </c>
      <c r="C26" s="15" t="s">
        <v>11</v>
      </c>
      <c r="D26" s="16">
        <v>5868.22</v>
      </c>
      <c r="E26" s="16">
        <f t="shared" si="0"/>
        <v>4401.17</v>
      </c>
      <c r="F26" s="19">
        <v>1467.05</v>
      </c>
      <c r="G26" s="16">
        <f t="shared" si="1"/>
        <v>1467.05</v>
      </c>
      <c r="H26" s="13">
        <f t="shared" si="2"/>
        <v>734.05999999999881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v>45071</v>
      </c>
      <c r="C27" s="15" t="s">
        <v>11</v>
      </c>
      <c r="D27" s="16">
        <v>16966.18</v>
      </c>
      <c r="E27" s="16">
        <f t="shared" si="0"/>
        <v>12724.64</v>
      </c>
      <c r="F27" s="19">
        <v>4241.54</v>
      </c>
      <c r="G27" s="16">
        <f t="shared" si="1"/>
        <v>4241.54</v>
      </c>
      <c r="H27" s="13">
        <f t="shared" si="2"/>
        <v>734.05999999999858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v>45072</v>
      </c>
      <c r="C28" s="15" t="s">
        <v>11</v>
      </c>
      <c r="D28" s="16">
        <v>11304.29</v>
      </c>
      <c r="E28" s="16">
        <f t="shared" si="0"/>
        <v>8478.2200000000012</v>
      </c>
      <c r="F28" s="19">
        <v>2826.07</v>
      </c>
      <c r="G28" s="16">
        <f t="shared" si="1"/>
        <v>2826.07</v>
      </c>
      <c r="H28" s="13">
        <f t="shared" si="2"/>
        <v>734.05999999999858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v>45075</v>
      </c>
      <c r="C29" s="15" t="s">
        <v>11</v>
      </c>
      <c r="D29" s="16">
        <v>14222.76</v>
      </c>
      <c r="E29" s="16">
        <f t="shared" si="0"/>
        <v>10667.07</v>
      </c>
      <c r="F29" s="19">
        <v>3555.69</v>
      </c>
      <c r="G29" s="16">
        <f t="shared" si="1"/>
        <v>3555.69</v>
      </c>
      <c r="H29" s="13">
        <f t="shared" si="2"/>
        <v>734.05999999999813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v>45076</v>
      </c>
      <c r="C30" s="15" t="s">
        <v>11</v>
      </c>
      <c r="D30" s="16">
        <v>44425.09</v>
      </c>
      <c r="E30" s="16">
        <f t="shared" si="0"/>
        <v>33318.869999999995</v>
      </c>
      <c r="F30" s="19">
        <v>11106.22</v>
      </c>
      <c r="G30" s="16">
        <f t="shared" si="1"/>
        <v>11106.22</v>
      </c>
      <c r="H30" s="13">
        <f t="shared" si="2"/>
        <v>734.05999999999767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v>45077</v>
      </c>
      <c r="C31" s="15" t="s">
        <v>11</v>
      </c>
      <c r="D31" s="16">
        <v>55168.83</v>
      </c>
      <c r="E31" s="16">
        <f t="shared" si="0"/>
        <v>41376.71</v>
      </c>
      <c r="F31" s="19">
        <v>13792.12</v>
      </c>
      <c r="G31" s="16">
        <f t="shared" si="1"/>
        <v>13792.12</v>
      </c>
      <c r="H31" s="13">
        <f t="shared" si="2"/>
        <v>734.05999999999767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v>45077</v>
      </c>
      <c r="C32" s="15" t="s">
        <v>18</v>
      </c>
      <c r="D32" s="16">
        <f>5261.75-526.16</f>
        <v>4735.59</v>
      </c>
      <c r="E32" s="16">
        <f t="shared" si="0"/>
        <v>3551.69</v>
      </c>
      <c r="F32" s="19">
        <v>1183.9000000000001</v>
      </c>
      <c r="G32" s="16"/>
      <c r="H32" s="13">
        <f t="shared" si="2"/>
        <v>1917.9599999999978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14">
        <v>45077</v>
      </c>
      <c r="C33" s="15" t="s">
        <v>18</v>
      </c>
      <c r="D33" s="16">
        <f>1746.59-174.66</f>
        <v>1571.9299999999998</v>
      </c>
      <c r="E33" s="16">
        <f t="shared" si="0"/>
        <v>1179.4499999999998</v>
      </c>
      <c r="F33" s="19">
        <v>392.48</v>
      </c>
      <c r="G33" s="16"/>
      <c r="H33" s="13">
        <f t="shared" si="2"/>
        <v>2310.4399999999978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14">
        <v>45077</v>
      </c>
      <c r="C34" s="15" t="s">
        <v>18</v>
      </c>
      <c r="D34" s="16">
        <f>560.55-56.07</f>
        <v>504.47999999999996</v>
      </c>
      <c r="E34" s="16">
        <f t="shared" si="0"/>
        <v>378.35999999999996</v>
      </c>
      <c r="F34" s="19">
        <v>126.12</v>
      </c>
      <c r="G34" s="16"/>
      <c r="H34" s="13">
        <f t="shared" si="2"/>
        <v>2436.5599999999977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4">
        <v>45077</v>
      </c>
      <c r="C35" s="15" t="s">
        <v>18</v>
      </c>
      <c r="D35" s="16">
        <f>1437.32-143.73</f>
        <v>1293.5899999999999</v>
      </c>
      <c r="E35" s="16">
        <f t="shared" si="0"/>
        <v>970.18999999999994</v>
      </c>
      <c r="F35" s="19">
        <v>323.39999999999998</v>
      </c>
      <c r="G35" s="16"/>
      <c r="H35" s="13">
        <f t="shared" si="2"/>
        <v>2759.9599999999978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0" t="s">
        <v>12</v>
      </c>
      <c r="C36" s="21"/>
      <c r="D36" s="22">
        <f t="shared" ref="D36:G36" si="3">SUM(D10:D35)</f>
        <v>320594.04000000004</v>
      </c>
      <c r="E36" s="22">
        <f t="shared" si="3"/>
        <v>240446.41999999998</v>
      </c>
      <c r="F36" s="22">
        <f t="shared" si="3"/>
        <v>80147.619999999981</v>
      </c>
      <c r="G36" s="22">
        <f t="shared" si="3"/>
        <v>78121.72</v>
      </c>
      <c r="H36" s="28">
        <f>H35</f>
        <v>2759.9599999999978</v>
      </c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56" t="s">
        <v>13</v>
      </c>
      <c r="C37" s="57"/>
      <c r="D37" s="57"/>
      <c r="E37" s="57"/>
      <c r="F37" s="57"/>
      <c r="G37" s="57"/>
      <c r="H37" s="5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59" t="s">
        <v>32</v>
      </c>
      <c r="C38" s="60"/>
      <c r="D38" s="60"/>
      <c r="E38" s="60"/>
      <c r="F38" s="60"/>
      <c r="G38" s="60"/>
      <c r="H38" s="6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6"/>
      <c r="C39" s="62"/>
      <c r="D39" s="63"/>
      <c r="E39" s="63"/>
      <c r="F39" s="63"/>
      <c r="G39" s="63"/>
      <c r="H39" s="64"/>
      <c r="I39" s="2"/>
      <c r="J39" s="2"/>
      <c r="K39" s="2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7:H37"/>
    <mergeCell ref="B38:H38"/>
    <mergeCell ref="C39:H39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21.570312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33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34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35</v>
      </c>
      <c r="C9" s="55"/>
      <c r="D9" s="55"/>
      <c r="E9" s="55"/>
      <c r="F9" s="55"/>
      <c r="G9" s="55"/>
      <c r="H9" s="13">
        <v>2759.96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45078</v>
      </c>
      <c r="C10" s="15" t="s">
        <v>11</v>
      </c>
      <c r="D10" s="16">
        <v>263911.53999999998</v>
      </c>
      <c r="E10" s="16">
        <f t="shared" ref="E10:E22" si="0">D10-F10</f>
        <v>197933.75999999998</v>
      </c>
      <c r="F10" s="16">
        <v>65977.78</v>
      </c>
      <c r="G10" s="16">
        <f t="shared" ref="G10:G22" si="1">F10</f>
        <v>65977.78</v>
      </c>
      <c r="H10" s="13">
        <f t="shared" ref="H10:H22" si="2">H9+F10-G10</f>
        <v>2759.9600000000064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v>45079</v>
      </c>
      <c r="C11" s="15" t="s">
        <v>11</v>
      </c>
      <c r="D11" s="16">
        <v>7162.24</v>
      </c>
      <c r="E11" s="16">
        <f t="shared" si="0"/>
        <v>5371.73</v>
      </c>
      <c r="F11" s="18">
        <v>1790.51</v>
      </c>
      <c r="G11" s="16">
        <f t="shared" si="1"/>
        <v>1790.51</v>
      </c>
      <c r="H11" s="13">
        <f t="shared" si="2"/>
        <v>2759.9600000000064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v>45082</v>
      </c>
      <c r="C12" s="15" t="s">
        <v>11</v>
      </c>
      <c r="D12" s="16">
        <v>7827.41</v>
      </c>
      <c r="E12" s="16">
        <f t="shared" si="0"/>
        <v>5870.61</v>
      </c>
      <c r="F12" s="18">
        <v>1956.8</v>
      </c>
      <c r="G12" s="16">
        <f t="shared" si="1"/>
        <v>1956.8</v>
      </c>
      <c r="H12" s="13">
        <f t="shared" si="2"/>
        <v>2759.9600000000064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v>45083</v>
      </c>
      <c r="C13" s="15" t="s">
        <v>11</v>
      </c>
      <c r="D13" s="16">
        <v>15956.16</v>
      </c>
      <c r="E13" s="16">
        <f t="shared" si="0"/>
        <v>11967.23</v>
      </c>
      <c r="F13" s="18">
        <v>3988.93</v>
      </c>
      <c r="G13" s="16">
        <f t="shared" si="1"/>
        <v>3988.93</v>
      </c>
      <c r="H13" s="13">
        <f t="shared" si="2"/>
        <v>2759.9600000000069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v>45084</v>
      </c>
      <c r="C14" s="15" t="s">
        <v>11</v>
      </c>
      <c r="D14" s="16">
        <v>7954.02</v>
      </c>
      <c r="E14" s="16">
        <f t="shared" si="0"/>
        <v>5965.56</v>
      </c>
      <c r="F14" s="18">
        <v>1988.46</v>
      </c>
      <c r="G14" s="16">
        <f t="shared" si="1"/>
        <v>1988.46</v>
      </c>
      <c r="H14" s="13">
        <f t="shared" si="2"/>
        <v>2759.9600000000073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v>45086</v>
      </c>
      <c r="C15" s="15" t="s">
        <v>11</v>
      </c>
      <c r="D15" s="16">
        <v>6607.77</v>
      </c>
      <c r="E15" s="16">
        <f t="shared" si="0"/>
        <v>4955.8600000000006</v>
      </c>
      <c r="F15" s="19">
        <v>1651.91</v>
      </c>
      <c r="G15" s="16">
        <f t="shared" si="1"/>
        <v>1651.91</v>
      </c>
      <c r="H15" s="13">
        <f t="shared" si="2"/>
        <v>2759.9600000000073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v>45089</v>
      </c>
      <c r="C16" s="15" t="s">
        <v>11</v>
      </c>
      <c r="D16" s="16">
        <v>5836.12</v>
      </c>
      <c r="E16" s="16">
        <f t="shared" si="0"/>
        <v>4377.1099999999997</v>
      </c>
      <c r="F16" s="19">
        <v>1459.01</v>
      </c>
      <c r="G16" s="16">
        <f t="shared" si="1"/>
        <v>1459.01</v>
      </c>
      <c r="H16" s="13">
        <f t="shared" si="2"/>
        <v>2759.9600000000073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v>45090</v>
      </c>
      <c r="C17" s="15" t="s">
        <v>11</v>
      </c>
      <c r="D17" s="16">
        <v>8949.31</v>
      </c>
      <c r="E17" s="16">
        <f t="shared" si="0"/>
        <v>6712.0299999999988</v>
      </c>
      <c r="F17" s="19">
        <v>2237.2800000000002</v>
      </c>
      <c r="G17" s="16">
        <f t="shared" si="1"/>
        <v>2237.2800000000002</v>
      </c>
      <c r="H17" s="13">
        <f t="shared" si="2"/>
        <v>2759.9600000000069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v>45091</v>
      </c>
      <c r="C18" s="15" t="s">
        <v>11</v>
      </c>
      <c r="D18" s="16">
        <v>4542.79</v>
      </c>
      <c r="E18" s="16">
        <f t="shared" si="0"/>
        <v>3407.1099999999997</v>
      </c>
      <c r="F18" s="19">
        <v>1135.68</v>
      </c>
      <c r="G18" s="16">
        <f t="shared" si="1"/>
        <v>1135.68</v>
      </c>
      <c r="H18" s="13">
        <f t="shared" si="2"/>
        <v>2759.9600000000064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v>45092</v>
      </c>
      <c r="C19" s="15" t="s">
        <v>11</v>
      </c>
      <c r="D19" s="16">
        <v>6124.16</v>
      </c>
      <c r="E19" s="16">
        <f t="shared" si="0"/>
        <v>4593.16</v>
      </c>
      <c r="F19" s="19">
        <v>1531</v>
      </c>
      <c r="G19" s="16">
        <f t="shared" si="1"/>
        <v>1531</v>
      </c>
      <c r="H19" s="13">
        <f t="shared" si="2"/>
        <v>2759.9600000000064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v>45093</v>
      </c>
      <c r="C20" s="15" t="s">
        <v>11</v>
      </c>
      <c r="D20" s="16">
        <v>5626.92</v>
      </c>
      <c r="E20" s="16">
        <f t="shared" si="0"/>
        <v>4220.21</v>
      </c>
      <c r="F20" s="19">
        <v>1406.71</v>
      </c>
      <c r="G20" s="16">
        <f t="shared" si="1"/>
        <v>1406.71</v>
      </c>
      <c r="H20" s="13">
        <f t="shared" si="2"/>
        <v>2759.9600000000064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v>45096</v>
      </c>
      <c r="C21" s="15" t="s">
        <v>11</v>
      </c>
      <c r="D21" s="16">
        <v>9299.06</v>
      </c>
      <c r="E21" s="16">
        <f t="shared" si="0"/>
        <v>6974.32</v>
      </c>
      <c r="F21" s="19">
        <v>2324.7399999999998</v>
      </c>
      <c r="G21" s="16">
        <f t="shared" si="1"/>
        <v>2324.7399999999998</v>
      </c>
      <c r="H21" s="13">
        <f t="shared" si="2"/>
        <v>2759.9600000000064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v>45097</v>
      </c>
      <c r="C22" s="15" t="s">
        <v>11</v>
      </c>
      <c r="D22" s="16">
        <v>8346.26</v>
      </c>
      <c r="E22" s="16">
        <f t="shared" si="0"/>
        <v>6259.74</v>
      </c>
      <c r="F22" s="19">
        <v>2086.52</v>
      </c>
      <c r="G22" s="16">
        <f t="shared" si="1"/>
        <v>2086.52</v>
      </c>
      <c r="H22" s="13">
        <f t="shared" si="2"/>
        <v>2759.9600000000069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v>45098</v>
      </c>
      <c r="C23" s="15" t="s">
        <v>18</v>
      </c>
      <c r="D23" s="16"/>
      <c r="E23" s="16"/>
      <c r="F23" s="19"/>
      <c r="G23" s="16">
        <v>42.97</v>
      </c>
      <c r="H23" s="13">
        <f>H33+F23-G23</f>
        <v>2716.9900000000061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v>45098</v>
      </c>
      <c r="C24" s="15" t="s">
        <v>18</v>
      </c>
      <c r="D24" s="16"/>
      <c r="E24" s="16"/>
      <c r="F24" s="19"/>
      <c r="G24" s="16">
        <v>593.37</v>
      </c>
      <c r="H24" s="13">
        <f t="shared" ref="H24:H25" si="3">H23+F24-G24</f>
        <v>2123.6200000000063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v>45098</v>
      </c>
      <c r="C25" s="15" t="s">
        <v>18</v>
      </c>
      <c r="D25" s="16"/>
      <c r="E25" s="16"/>
      <c r="F25" s="19"/>
      <c r="G25" s="16">
        <v>97.72</v>
      </c>
      <c r="H25" s="13">
        <f t="shared" si="3"/>
        <v>2025.9000000000062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v>45098</v>
      </c>
      <c r="C26" s="15" t="s">
        <v>11</v>
      </c>
      <c r="D26" s="16">
        <v>11971.22</v>
      </c>
      <c r="E26" s="16">
        <f t="shared" ref="E26:E33" si="4">D26-F26</f>
        <v>8978.49</v>
      </c>
      <c r="F26" s="19">
        <v>2992.73</v>
      </c>
      <c r="G26" s="16">
        <f t="shared" ref="G26:G33" si="5">F26</f>
        <v>2992.73</v>
      </c>
      <c r="H26" s="13">
        <f>H22+F26-G26</f>
        <v>2759.9600000000069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v>45099</v>
      </c>
      <c r="C27" s="15" t="s">
        <v>11</v>
      </c>
      <c r="D27" s="16">
        <v>6602.38</v>
      </c>
      <c r="E27" s="16">
        <f t="shared" si="4"/>
        <v>4951.83</v>
      </c>
      <c r="F27" s="19">
        <v>1650.55</v>
      </c>
      <c r="G27" s="16">
        <f t="shared" si="5"/>
        <v>1650.55</v>
      </c>
      <c r="H27" s="13">
        <f t="shared" ref="H27:H33" si="6">H26+F27-G27</f>
        <v>2759.9600000000064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v>45100</v>
      </c>
      <c r="C28" s="15" t="s">
        <v>11</v>
      </c>
      <c r="D28" s="16">
        <v>4952.13</v>
      </c>
      <c r="E28" s="16">
        <f t="shared" si="4"/>
        <v>3714.11</v>
      </c>
      <c r="F28" s="19">
        <v>1238.02</v>
      </c>
      <c r="G28" s="16">
        <f t="shared" si="5"/>
        <v>1238.02</v>
      </c>
      <c r="H28" s="13">
        <f t="shared" si="6"/>
        <v>2759.9600000000064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v>45103</v>
      </c>
      <c r="C29" s="15" t="s">
        <v>11</v>
      </c>
      <c r="D29" s="16">
        <v>9196.67</v>
      </c>
      <c r="E29" s="16">
        <f t="shared" si="4"/>
        <v>6897.5300000000007</v>
      </c>
      <c r="F29" s="19">
        <v>2299.14</v>
      </c>
      <c r="G29" s="16">
        <f t="shared" si="5"/>
        <v>2299.14</v>
      </c>
      <c r="H29" s="13">
        <f t="shared" si="6"/>
        <v>2759.9600000000059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v>45104</v>
      </c>
      <c r="C30" s="15" t="s">
        <v>11</v>
      </c>
      <c r="D30" s="16">
        <v>11476.6</v>
      </c>
      <c r="E30" s="16">
        <f t="shared" si="4"/>
        <v>8607.5</v>
      </c>
      <c r="F30" s="19">
        <v>2869.1</v>
      </c>
      <c r="G30" s="16">
        <f t="shared" si="5"/>
        <v>2869.1</v>
      </c>
      <c r="H30" s="13">
        <f t="shared" si="6"/>
        <v>2759.9600000000059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v>45105</v>
      </c>
      <c r="C31" s="15" t="s">
        <v>11</v>
      </c>
      <c r="D31" s="16">
        <v>11658.1</v>
      </c>
      <c r="E31" s="16">
        <f t="shared" si="4"/>
        <v>8743.6</v>
      </c>
      <c r="F31" s="19">
        <v>2914.5</v>
      </c>
      <c r="G31" s="16">
        <f t="shared" si="5"/>
        <v>2914.5</v>
      </c>
      <c r="H31" s="13">
        <f t="shared" si="6"/>
        <v>2759.9600000000064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v>45106</v>
      </c>
      <c r="C32" s="15" t="s">
        <v>11</v>
      </c>
      <c r="D32" s="16">
        <v>4918.58</v>
      </c>
      <c r="E32" s="16">
        <f t="shared" si="4"/>
        <v>3688.96</v>
      </c>
      <c r="F32" s="19">
        <v>1229.6199999999999</v>
      </c>
      <c r="G32" s="16">
        <f t="shared" si="5"/>
        <v>1229.6199999999999</v>
      </c>
      <c r="H32" s="13">
        <f t="shared" si="6"/>
        <v>2759.9600000000064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14">
        <v>45107</v>
      </c>
      <c r="C33" s="15" t="s">
        <v>11</v>
      </c>
      <c r="D33" s="16">
        <v>7430.74</v>
      </c>
      <c r="E33" s="16">
        <f t="shared" si="4"/>
        <v>5573.09</v>
      </c>
      <c r="F33" s="19">
        <v>1857.65</v>
      </c>
      <c r="G33" s="16">
        <f t="shared" si="5"/>
        <v>1857.65</v>
      </c>
      <c r="H33" s="13">
        <f t="shared" si="6"/>
        <v>2759.9600000000059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9" t="s">
        <v>12</v>
      </c>
      <c r="C34" s="30"/>
      <c r="D34" s="31">
        <f t="shared" ref="D34:G34" si="7">SUM(D10:D33)</f>
        <v>426350.17999999982</v>
      </c>
      <c r="E34" s="31">
        <f t="shared" si="7"/>
        <v>319763.53999999998</v>
      </c>
      <c r="F34" s="31">
        <f t="shared" si="7"/>
        <v>106586.64</v>
      </c>
      <c r="G34" s="31">
        <f t="shared" si="7"/>
        <v>107320.7</v>
      </c>
      <c r="H34" s="13">
        <f>H33</f>
        <v>2759.9600000000059</v>
      </c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56" t="s">
        <v>13</v>
      </c>
      <c r="C35" s="57"/>
      <c r="D35" s="57"/>
      <c r="E35" s="57"/>
      <c r="F35" s="57"/>
      <c r="G35" s="57"/>
      <c r="H35" s="5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65" t="s">
        <v>36</v>
      </c>
      <c r="C36" s="63"/>
      <c r="D36" s="63"/>
      <c r="E36" s="63"/>
      <c r="F36" s="63"/>
      <c r="G36" s="63"/>
      <c r="H36" s="6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59" t="s">
        <v>37</v>
      </c>
      <c r="C37" s="60"/>
      <c r="D37" s="60"/>
      <c r="E37" s="60"/>
      <c r="F37" s="60"/>
      <c r="G37" s="60"/>
      <c r="H37" s="61"/>
      <c r="I37" s="2"/>
      <c r="J37" s="2"/>
      <c r="K37" s="2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35:H35"/>
    <mergeCell ref="B36:H36"/>
    <mergeCell ref="B37:H37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21.570312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38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39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40</v>
      </c>
      <c r="C9" s="55"/>
      <c r="D9" s="55"/>
      <c r="E9" s="55"/>
      <c r="F9" s="55"/>
      <c r="G9" s="55"/>
      <c r="H9" s="13">
        <v>2025.9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45110</v>
      </c>
      <c r="C10" s="15" t="s">
        <v>11</v>
      </c>
      <c r="D10" s="16">
        <v>18532.310000000001</v>
      </c>
      <c r="E10" s="16">
        <f t="shared" ref="E10:E30" si="0">D10-F10</f>
        <v>13899.380000000001</v>
      </c>
      <c r="F10" s="16">
        <v>4632.93</v>
      </c>
      <c r="G10" s="16">
        <f t="shared" ref="G10:G30" si="1">F10</f>
        <v>4632.93</v>
      </c>
      <c r="H10" s="13">
        <f t="shared" ref="H10:H30" si="2">H9+F10-G10</f>
        <v>2025.8999999999996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f t="shared" ref="B11:B30" si="3">B10+(MOD(B10,7)=6)*2+1</f>
        <v>45111</v>
      </c>
      <c r="C11" s="15" t="s">
        <v>11</v>
      </c>
      <c r="D11" s="16">
        <v>9360.34</v>
      </c>
      <c r="E11" s="16">
        <f t="shared" si="0"/>
        <v>7020.3099999999995</v>
      </c>
      <c r="F11" s="18">
        <v>2340.0300000000002</v>
      </c>
      <c r="G11" s="16">
        <f t="shared" si="1"/>
        <v>2340.0300000000002</v>
      </c>
      <c r="H11" s="13">
        <f t="shared" si="2"/>
        <v>2025.9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3"/>
        <v>45112</v>
      </c>
      <c r="C12" s="15" t="s">
        <v>11</v>
      </c>
      <c r="D12" s="16">
        <v>4078.48</v>
      </c>
      <c r="E12" s="16">
        <f t="shared" si="0"/>
        <v>3058.88</v>
      </c>
      <c r="F12" s="18">
        <v>1019.6</v>
      </c>
      <c r="G12" s="16">
        <f t="shared" si="1"/>
        <v>1019.6</v>
      </c>
      <c r="H12" s="13">
        <f t="shared" si="2"/>
        <v>2025.9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3"/>
        <v>45113</v>
      </c>
      <c r="C13" s="15" t="s">
        <v>11</v>
      </c>
      <c r="D13" s="16">
        <v>9593.92</v>
      </c>
      <c r="E13" s="16">
        <f t="shared" si="0"/>
        <v>7195.49</v>
      </c>
      <c r="F13" s="18">
        <v>2398.4299999999998</v>
      </c>
      <c r="G13" s="16">
        <f t="shared" si="1"/>
        <v>2398.4299999999998</v>
      </c>
      <c r="H13" s="13">
        <f t="shared" si="2"/>
        <v>2025.9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f t="shared" si="3"/>
        <v>45114</v>
      </c>
      <c r="C14" s="15" t="s">
        <v>11</v>
      </c>
      <c r="D14" s="16">
        <v>5667.14</v>
      </c>
      <c r="E14" s="16">
        <f t="shared" si="0"/>
        <v>4250.38</v>
      </c>
      <c r="F14" s="18">
        <v>1416.76</v>
      </c>
      <c r="G14" s="16">
        <f t="shared" si="1"/>
        <v>1416.76</v>
      </c>
      <c r="H14" s="13">
        <f t="shared" si="2"/>
        <v>2025.8999999999999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si="3"/>
        <v>45117</v>
      </c>
      <c r="C15" s="15" t="s">
        <v>11</v>
      </c>
      <c r="D15" s="16">
        <v>8787.19</v>
      </c>
      <c r="E15" s="16">
        <f t="shared" si="0"/>
        <v>6590.43</v>
      </c>
      <c r="F15" s="19">
        <v>2196.7600000000002</v>
      </c>
      <c r="G15" s="16">
        <f t="shared" si="1"/>
        <v>2196.7600000000002</v>
      </c>
      <c r="H15" s="13">
        <f t="shared" si="2"/>
        <v>2025.8999999999996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3"/>
        <v>45118</v>
      </c>
      <c r="C16" s="15" t="s">
        <v>11</v>
      </c>
      <c r="D16" s="16">
        <v>10805.26</v>
      </c>
      <c r="E16" s="16">
        <f t="shared" si="0"/>
        <v>8104</v>
      </c>
      <c r="F16" s="19">
        <v>2701.26</v>
      </c>
      <c r="G16" s="16">
        <f t="shared" si="1"/>
        <v>2701.26</v>
      </c>
      <c r="H16" s="13">
        <f t="shared" si="2"/>
        <v>2025.8999999999996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3"/>
        <v>45119</v>
      </c>
      <c r="C17" s="15" t="s">
        <v>11</v>
      </c>
      <c r="D17" s="16">
        <v>2913.47</v>
      </c>
      <c r="E17" s="16">
        <f t="shared" si="0"/>
        <v>2185.12</v>
      </c>
      <c r="F17" s="19">
        <v>728.35</v>
      </c>
      <c r="G17" s="16">
        <f t="shared" si="1"/>
        <v>728.35</v>
      </c>
      <c r="H17" s="13">
        <f t="shared" si="2"/>
        <v>2025.8999999999996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f t="shared" si="3"/>
        <v>45120</v>
      </c>
      <c r="C18" s="15" t="s">
        <v>11</v>
      </c>
      <c r="D18" s="16">
        <v>4184.0200000000004</v>
      </c>
      <c r="E18" s="16">
        <f t="shared" si="0"/>
        <v>3138.0400000000004</v>
      </c>
      <c r="F18" s="19">
        <v>1045.98</v>
      </c>
      <c r="G18" s="16">
        <f t="shared" si="1"/>
        <v>1045.98</v>
      </c>
      <c r="H18" s="13">
        <f t="shared" si="2"/>
        <v>2025.8999999999996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si="3"/>
        <v>45121</v>
      </c>
      <c r="C19" s="15" t="s">
        <v>11</v>
      </c>
      <c r="D19" s="16">
        <v>2107.5300000000002</v>
      </c>
      <c r="E19" s="16">
        <f t="shared" si="0"/>
        <v>1580.65</v>
      </c>
      <c r="F19" s="19">
        <v>526.88</v>
      </c>
      <c r="G19" s="16">
        <f t="shared" si="1"/>
        <v>526.88</v>
      </c>
      <c r="H19" s="13">
        <f t="shared" si="2"/>
        <v>2025.8999999999996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f t="shared" si="3"/>
        <v>45124</v>
      </c>
      <c r="C20" s="15" t="s">
        <v>11</v>
      </c>
      <c r="D20" s="16">
        <v>4306.7</v>
      </c>
      <c r="E20" s="16">
        <f t="shared" si="0"/>
        <v>3230.04</v>
      </c>
      <c r="F20" s="19">
        <v>1076.6600000000001</v>
      </c>
      <c r="G20" s="16">
        <f t="shared" si="1"/>
        <v>1076.6600000000001</v>
      </c>
      <c r="H20" s="13">
        <f t="shared" si="2"/>
        <v>2025.8999999999994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3"/>
        <v>45125</v>
      </c>
      <c r="C21" s="15" t="s">
        <v>11</v>
      </c>
      <c r="D21" s="16">
        <v>4699.3</v>
      </c>
      <c r="E21" s="16">
        <f t="shared" si="0"/>
        <v>3524.5</v>
      </c>
      <c r="F21" s="19">
        <v>1174.8</v>
      </c>
      <c r="G21" s="16">
        <f t="shared" si="1"/>
        <v>1174.8</v>
      </c>
      <c r="H21" s="13">
        <f t="shared" si="2"/>
        <v>2025.8999999999994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3"/>
        <v>45126</v>
      </c>
      <c r="C22" s="15" t="s">
        <v>11</v>
      </c>
      <c r="D22" s="16">
        <v>3933.44</v>
      </c>
      <c r="E22" s="16">
        <f t="shared" si="0"/>
        <v>2950.08</v>
      </c>
      <c r="F22" s="19">
        <v>983.36</v>
      </c>
      <c r="G22" s="16">
        <f t="shared" si="1"/>
        <v>983.36</v>
      </c>
      <c r="H22" s="13">
        <f t="shared" si="2"/>
        <v>2025.8999999999992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3"/>
        <v>45127</v>
      </c>
      <c r="C23" s="15" t="s">
        <v>11</v>
      </c>
      <c r="D23" s="16">
        <v>7653.97</v>
      </c>
      <c r="E23" s="16">
        <f t="shared" si="0"/>
        <v>5740.4800000000005</v>
      </c>
      <c r="F23" s="19">
        <v>1913.49</v>
      </c>
      <c r="G23" s="16">
        <f t="shared" si="1"/>
        <v>1913.49</v>
      </c>
      <c r="H23" s="13">
        <f t="shared" si="2"/>
        <v>2025.8999999999994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3"/>
        <v>45128</v>
      </c>
      <c r="C24" s="15" t="s">
        <v>11</v>
      </c>
      <c r="D24" s="16">
        <v>4654.18</v>
      </c>
      <c r="E24" s="16">
        <f t="shared" si="0"/>
        <v>3490.6500000000005</v>
      </c>
      <c r="F24" s="19">
        <v>1163.53</v>
      </c>
      <c r="G24" s="16">
        <f t="shared" si="1"/>
        <v>1163.53</v>
      </c>
      <c r="H24" s="13">
        <f t="shared" si="2"/>
        <v>2025.8999999999994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3"/>
        <v>45131</v>
      </c>
      <c r="C25" s="15" t="s">
        <v>11</v>
      </c>
      <c r="D25" s="16">
        <v>2030.7</v>
      </c>
      <c r="E25" s="16">
        <f t="shared" si="0"/>
        <v>1523.03</v>
      </c>
      <c r="F25" s="19">
        <v>507.67</v>
      </c>
      <c r="G25" s="16">
        <f t="shared" si="1"/>
        <v>507.67</v>
      </c>
      <c r="H25" s="13">
        <f t="shared" si="2"/>
        <v>2025.8999999999992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f t="shared" si="3"/>
        <v>45132</v>
      </c>
      <c r="C26" s="15" t="s">
        <v>11</v>
      </c>
      <c r="D26" s="16">
        <v>5249.23</v>
      </c>
      <c r="E26" s="16">
        <f t="shared" si="0"/>
        <v>3936.9299999999994</v>
      </c>
      <c r="F26" s="19">
        <v>1312.3</v>
      </c>
      <c r="G26" s="16">
        <f t="shared" si="1"/>
        <v>1312.3</v>
      </c>
      <c r="H26" s="13">
        <f t="shared" si="2"/>
        <v>2025.899999999999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3"/>
        <v>45133</v>
      </c>
      <c r="C27" s="15" t="s">
        <v>11</v>
      </c>
      <c r="D27" s="16">
        <v>2643.93</v>
      </c>
      <c r="E27" s="16">
        <f t="shared" si="0"/>
        <v>1982.9599999999998</v>
      </c>
      <c r="F27" s="19">
        <v>660.97</v>
      </c>
      <c r="G27" s="16">
        <f t="shared" si="1"/>
        <v>660.97</v>
      </c>
      <c r="H27" s="13">
        <f t="shared" si="2"/>
        <v>2025.899999999999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3"/>
        <v>45134</v>
      </c>
      <c r="C28" s="15" t="s">
        <v>11</v>
      </c>
      <c r="D28" s="16">
        <v>3699.76</v>
      </c>
      <c r="E28" s="16">
        <f t="shared" si="0"/>
        <v>2774.8300000000004</v>
      </c>
      <c r="F28" s="19">
        <v>924.93</v>
      </c>
      <c r="G28" s="16">
        <f t="shared" si="1"/>
        <v>924.93</v>
      </c>
      <c r="H28" s="13">
        <f t="shared" si="2"/>
        <v>2025.8999999999992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3"/>
        <v>45135</v>
      </c>
      <c r="C29" s="15" t="s">
        <v>11</v>
      </c>
      <c r="D29" s="16">
        <v>5791.29</v>
      </c>
      <c r="E29" s="16">
        <f t="shared" si="0"/>
        <v>4343.51</v>
      </c>
      <c r="F29" s="19">
        <v>1447.78</v>
      </c>
      <c r="G29" s="16">
        <f t="shared" si="1"/>
        <v>1447.78</v>
      </c>
      <c r="H29" s="13">
        <f t="shared" si="2"/>
        <v>2025.8999999999994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f t="shared" si="3"/>
        <v>45138</v>
      </c>
      <c r="C30" s="15" t="s">
        <v>11</v>
      </c>
      <c r="D30" s="16">
        <v>4872.8500000000004</v>
      </c>
      <c r="E30" s="16">
        <f t="shared" si="0"/>
        <v>3654.67</v>
      </c>
      <c r="F30" s="19">
        <v>1218.18</v>
      </c>
      <c r="G30" s="16">
        <f t="shared" si="1"/>
        <v>1218.18</v>
      </c>
      <c r="H30" s="13">
        <f t="shared" si="2"/>
        <v>2025.8999999999994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9" t="s">
        <v>12</v>
      </c>
      <c r="C31" s="30"/>
      <c r="D31" s="31">
        <f t="shared" ref="D31:G31" si="4">SUM(D10:D30)</f>
        <v>125565.00999999998</v>
      </c>
      <c r="E31" s="31">
        <f t="shared" si="4"/>
        <v>94174.359999999986</v>
      </c>
      <c r="F31" s="31">
        <f t="shared" si="4"/>
        <v>31390.65</v>
      </c>
      <c r="G31" s="31">
        <f t="shared" si="4"/>
        <v>31390.65</v>
      </c>
      <c r="H31" s="13">
        <f>H30</f>
        <v>2025.8999999999994</v>
      </c>
      <c r="I31" s="2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56" t="s">
        <v>13</v>
      </c>
      <c r="C32" s="57"/>
      <c r="D32" s="57"/>
      <c r="E32" s="57"/>
      <c r="F32" s="57"/>
      <c r="G32" s="57"/>
      <c r="H32" s="5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67" t="s">
        <v>41</v>
      </c>
      <c r="C33" s="60"/>
      <c r="D33" s="60"/>
      <c r="E33" s="60"/>
      <c r="F33" s="60"/>
      <c r="G33" s="60"/>
      <c r="H33" s="6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B7:H7"/>
    <mergeCell ref="B9:G9"/>
    <mergeCell ref="B32:H32"/>
    <mergeCell ref="B33:H3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42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43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44</v>
      </c>
      <c r="C9" s="55"/>
      <c r="D9" s="55"/>
      <c r="E9" s="55"/>
      <c r="F9" s="55"/>
      <c r="G9" s="55"/>
      <c r="H9" s="13"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45139</v>
      </c>
      <c r="C10" s="15" t="s">
        <v>11</v>
      </c>
      <c r="D10" s="16">
        <v>24077.77</v>
      </c>
      <c r="E10" s="16">
        <f t="shared" ref="E10:E39" si="0">D10-F10</f>
        <v>18058.57</v>
      </c>
      <c r="F10" s="16">
        <v>6019.2</v>
      </c>
      <c r="G10" s="16">
        <f t="shared" ref="G10:G32" si="1">F10</f>
        <v>6019.2</v>
      </c>
      <c r="H10" s="13">
        <f t="shared" ref="H10:H39" si="2">H9+F10-G10</f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f t="shared" ref="B11:B32" si="3">B10+(MOD(B10,7)=6)*2+1</f>
        <v>45140</v>
      </c>
      <c r="C11" s="15" t="s">
        <v>11</v>
      </c>
      <c r="D11" s="16">
        <v>10219.52</v>
      </c>
      <c r="E11" s="16">
        <f t="shared" si="0"/>
        <v>7664.72</v>
      </c>
      <c r="F11" s="18">
        <v>2554.8000000000002</v>
      </c>
      <c r="G11" s="16">
        <f t="shared" si="1"/>
        <v>2554.8000000000002</v>
      </c>
      <c r="H11" s="13">
        <f t="shared" si="2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3"/>
        <v>45141</v>
      </c>
      <c r="C12" s="15" t="s">
        <v>11</v>
      </c>
      <c r="D12" s="16">
        <v>6822.81</v>
      </c>
      <c r="E12" s="16">
        <f t="shared" si="0"/>
        <v>5117.1400000000003</v>
      </c>
      <c r="F12" s="18">
        <v>1705.67</v>
      </c>
      <c r="G12" s="16">
        <f t="shared" si="1"/>
        <v>1705.67</v>
      </c>
      <c r="H12" s="13">
        <f t="shared" si="2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3"/>
        <v>45142</v>
      </c>
      <c r="C13" s="15" t="s">
        <v>11</v>
      </c>
      <c r="D13" s="16">
        <v>10235.69</v>
      </c>
      <c r="E13" s="16">
        <f t="shared" si="0"/>
        <v>7676.8200000000006</v>
      </c>
      <c r="F13" s="18">
        <v>2558.87</v>
      </c>
      <c r="G13" s="16">
        <f t="shared" si="1"/>
        <v>2558.87</v>
      </c>
      <c r="H13" s="13">
        <f t="shared" si="2"/>
        <v>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f t="shared" si="3"/>
        <v>45145</v>
      </c>
      <c r="C14" s="15" t="s">
        <v>11</v>
      </c>
      <c r="D14" s="16">
        <v>6033.43</v>
      </c>
      <c r="E14" s="16">
        <f t="shared" si="0"/>
        <v>4525.1200000000008</v>
      </c>
      <c r="F14" s="18">
        <v>1508.31</v>
      </c>
      <c r="G14" s="16">
        <f t="shared" si="1"/>
        <v>1508.31</v>
      </c>
      <c r="H14" s="13">
        <f t="shared" si="2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si="3"/>
        <v>45146</v>
      </c>
      <c r="C15" s="15" t="s">
        <v>11</v>
      </c>
      <c r="D15" s="16">
        <v>13096.63</v>
      </c>
      <c r="E15" s="16">
        <f t="shared" si="0"/>
        <v>9822.5399999999991</v>
      </c>
      <c r="F15" s="19">
        <v>3274.09</v>
      </c>
      <c r="G15" s="16">
        <f t="shared" si="1"/>
        <v>3274.09</v>
      </c>
      <c r="H15" s="13">
        <f t="shared" si="2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3"/>
        <v>45147</v>
      </c>
      <c r="C16" s="15" t="s">
        <v>11</v>
      </c>
      <c r="D16" s="16">
        <v>5137.5</v>
      </c>
      <c r="E16" s="16">
        <f t="shared" si="0"/>
        <v>3853.16</v>
      </c>
      <c r="F16" s="19">
        <v>1284.3399999999999</v>
      </c>
      <c r="G16" s="16">
        <f t="shared" si="1"/>
        <v>1284.3399999999999</v>
      </c>
      <c r="H16" s="13">
        <f t="shared" si="2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3"/>
        <v>45148</v>
      </c>
      <c r="C17" s="15" t="s">
        <v>11</v>
      </c>
      <c r="D17" s="16">
        <v>8238.8799999999992</v>
      </c>
      <c r="E17" s="16">
        <f t="shared" si="0"/>
        <v>6179.1899999999987</v>
      </c>
      <c r="F17" s="19">
        <v>2059.69</v>
      </c>
      <c r="G17" s="16">
        <f t="shared" si="1"/>
        <v>2059.69</v>
      </c>
      <c r="H17" s="13">
        <f t="shared" si="2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f t="shared" si="3"/>
        <v>45149</v>
      </c>
      <c r="C18" s="15" t="s">
        <v>11</v>
      </c>
      <c r="D18" s="16">
        <v>12584.41</v>
      </c>
      <c r="E18" s="16">
        <f t="shared" si="0"/>
        <v>9438.34</v>
      </c>
      <c r="F18" s="19">
        <v>3146.07</v>
      </c>
      <c r="G18" s="16">
        <f t="shared" si="1"/>
        <v>3146.07</v>
      </c>
      <c r="H18" s="13">
        <f t="shared" si="2"/>
        <v>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si="3"/>
        <v>45152</v>
      </c>
      <c r="C19" s="15" t="s">
        <v>11</v>
      </c>
      <c r="D19" s="16">
        <v>4072.78</v>
      </c>
      <c r="E19" s="16">
        <f t="shared" si="0"/>
        <v>3054.6000000000004</v>
      </c>
      <c r="F19" s="19">
        <v>1018.18</v>
      </c>
      <c r="G19" s="16">
        <f t="shared" si="1"/>
        <v>1018.18</v>
      </c>
      <c r="H19" s="13">
        <f t="shared" si="2"/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f t="shared" si="3"/>
        <v>45153</v>
      </c>
      <c r="C20" s="15" t="s">
        <v>11</v>
      </c>
      <c r="D20" s="16">
        <v>2161.81</v>
      </c>
      <c r="E20" s="16">
        <f t="shared" si="0"/>
        <v>1621.37</v>
      </c>
      <c r="F20" s="19">
        <v>540.44000000000005</v>
      </c>
      <c r="G20" s="16">
        <f t="shared" si="1"/>
        <v>540.44000000000005</v>
      </c>
      <c r="H20" s="13">
        <f t="shared" si="2"/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3"/>
        <v>45154</v>
      </c>
      <c r="C21" s="15" t="s">
        <v>11</v>
      </c>
      <c r="D21" s="16">
        <v>1999.99</v>
      </c>
      <c r="E21" s="16">
        <f t="shared" si="0"/>
        <v>1500.01</v>
      </c>
      <c r="F21" s="19">
        <v>499.98</v>
      </c>
      <c r="G21" s="16">
        <f t="shared" si="1"/>
        <v>499.98</v>
      </c>
      <c r="H21" s="13">
        <f t="shared" si="2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3"/>
        <v>45155</v>
      </c>
      <c r="C22" s="15" t="s">
        <v>11</v>
      </c>
      <c r="D22" s="16">
        <v>3860.56</v>
      </c>
      <c r="E22" s="16">
        <f t="shared" si="0"/>
        <v>2895.44</v>
      </c>
      <c r="F22" s="19">
        <v>965.12</v>
      </c>
      <c r="G22" s="16">
        <f t="shared" si="1"/>
        <v>965.12</v>
      </c>
      <c r="H22" s="13">
        <f t="shared" si="2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3"/>
        <v>45156</v>
      </c>
      <c r="C23" s="15" t="s">
        <v>11</v>
      </c>
      <c r="D23" s="16">
        <v>1330.66</v>
      </c>
      <c r="E23" s="16">
        <f t="shared" si="0"/>
        <v>998</v>
      </c>
      <c r="F23" s="19">
        <v>332.66</v>
      </c>
      <c r="G23" s="16">
        <f t="shared" si="1"/>
        <v>332.66</v>
      </c>
      <c r="H23" s="13">
        <f t="shared" si="2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3"/>
        <v>45159</v>
      </c>
      <c r="C24" s="15" t="s">
        <v>11</v>
      </c>
      <c r="D24" s="16">
        <v>1335.1</v>
      </c>
      <c r="E24" s="16">
        <f t="shared" si="0"/>
        <v>1001.3499999999999</v>
      </c>
      <c r="F24" s="19">
        <v>333.75</v>
      </c>
      <c r="G24" s="16">
        <f t="shared" si="1"/>
        <v>333.75</v>
      </c>
      <c r="H24" s="13">
        <f t="shared" si="2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3"/>
        <v>45160</v>
      </c>
      <c r="C25" s="15" t="s">
        <v>11</v>
      </c>
      <c r="D25" s="16">
        <v>5782</v>
      </c>
      <c r="E25" s="16">
        <f t="shared" si="0"/>
        <v>4336.54</v>
      </c>
      <c r="F25" s="19">
        <v>1445.46</v>
      </c>
      <c r="G25" s="16">
        <f t="shared" si="1"/>
        <v>1445.46</v>
      </c>
      <c r="H25" s="13">
        <f t="shared" si="2"/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f t="shared" si="3"/>
        <v>45161</v>
      </c>
      <c r="C26" s="15" t="s">
        <v>11</v>
      </c>
      <c r="D26" s="16">
        <v>2552.4299999999998</v>
      </c>
      <c r="E26" s="16">
        <f t="shared" si="0"/>
        <v>1914.33</v>
      </c>
      <c r="F26" s="19">
        <v>638.1</v>
      </c>
      <c r="G26" s="16">
        <f t="shared" si="1"/>
        <v>638.1</v>
      </c>
      <c r="H26" s="13">
        <f t="shared" si="2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3"/>
        <v>45162</v>
      </c>
      <c r="C27" s="15" t="s">
        <v>11</v>
      </c>
      <c r="D27" s="16">
        <v>3658.34</v>
      </c>
      <c r="E27" s="16">
        <f t="shared" si="0"/>
        <v>2743.77</v>
      </c>
      <c r="F27" s="19">
        <v>914.57</v>
      </c>
      <c r="G27" s="16">
        <f t="shared" si="1"/>
        <v>914.57</v>
      </c>
      <c r="H27" s="13">
        <f t="shared" si="2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3"/>
        <v>45163</v>
      </c>
      <c r="C28" s="15" t="s">
        <v>11</v>
      </c>
      <c r="D28" s="16">
        <v>3181.38</v>
      </c>
      <c r="E28" s="16">
        <f t="shared" si="0"/>
        <v>2386.0500000000002</v>
      </c>
      <c r="F28" s="19">
        <v>795.33</v>
      </c>
      <c r="G28" s="16">
        <f t="shared" si="1"/>
        <v>795.33</v>
      </c>
      <c r="H28" s="13">
        <f t="shared" si="2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3"/>
        <v>45166</v>
      </c>
      <c r="C29" s="15" t="s">
        <v>11</v>
      </c>
      <c r="D29" s="16">
        <v>1594.09</v>
      </c>
      <c r="E29" s="16">
        <f t="shared" si="0"/>
        <v>1195.58</v>
      </c>
      <c r="F29" s="19">
        <v>398.51</v>
      </c>
      <c r="G29" s="16">
        <f t="shared" si="1"/>
        <v>398.51</v>
      </c>
      <c r="H29" s="13">
        <f t="shared" si="2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f t="shared" si="3"/>
        <v>45167</v>
      </c>
      <c r="C30" s="15" t="s">
        <v>11</v>
      </c>
      <c r="D30" s="16">
        <v>9987.43</v>
      </c>
      <c r="E30" s="16">
        <f t="shared" si="0"/>
        <v>7490.64</v>
      </c>
      <c r="F30" s="19">
        <v>2496.79</v>
      </c>
      <c r="G30" s="16">
        <f t="shared" si="1"/>
        <v>2496.79</v>
      </c>
      <c r="H30" s="13">
        <f t="shared" si="2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f t="shared" si="3"/>
        <v>45168</v>
      </c>
      <c r="C31" s="15" t="s">
        <v>11</v>
      </c>
      <c r="D31" s="16">
        <v>6104.89</v>
      </c>
      <c r="E31" s="16">
        <f t="shared" si="0"/>
        <v>4578.6900000000005</v>
      </c>
      <c r="F31" s="19">
        <v>1526.2</v>
      </c>
      <c r="G31" s="16">
        <f t="shared" si="1"/>
        <v>1526.2</v>
      </c>
      <c r="H31" s="13">
        <f t="shared" si="2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f t="shared" si="3"/>
        <v>45169</v>
      </c>
      <c r="C32" s="15" t="s">
        <v>11</v>
      </c>
      <c r="D32" s="16">
        <v>19126.39</v>
      </c>
      <c r="E32" s="16">
        <f t="shared" si="0"/>
        <v>14344.97</v>
      </c>
      <c r="F32" s="19">
        <v>4781.42</v>
      </c>
      <c r="G32" s="16">
        <f t="shared" si="1"/>
        <v>4781.42</v>
      </c>
      <c r="H32" s="13">
        <f t="shared" si="2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14">
        <v>45169</v>
      </c>
      <c r="C33" s="15" t="s">
        <v>18</v>
      </c>
      <c r="D33" s="32">
        <f>1462.02-243.67</f>
        <v>1218.3499999999999</v>
      </c>
      <c r="E33" s="16">
        <f t="shared" si="0"/>
        <v>913.76</v>
      </c>
      <c r="F33" s="33">
        <v>304.58999999999997</v>
      </c>
      <c r="G33" s="32"/>
      <c r="H33" s="13">
        <f t="shared" si="2"/>
        <v>304.58999999999997</v>
      </c>
      <c r="I33" s="2" t="s">
        <v>45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14">
        <v>45169</v>
      </c>
      <c r="C34" s="15" t="s">
        <v>18</v>
      </c>
      <c r="D34" s="32">
        <v>450.9</v>
      </c>
      <c r="E34" s="16">
        <f t="shared" si="0"/>
        <v>338.16999999999996</v>
      </c>
      <c r="F34" s="33">
        <v>112.73</v>
      </c>
      <c r="G34" s="32"/>
      <c r="H34" s="13">
        <f t="shared" si="2"/>
        <v>417.32</v>
      </c>
      <c r="I34" s="2" t="s">
        <v>45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4">
        <v>45169</v>
      </c>
      <c r="C35" s="15" t="s">
        <v>18</v>
      </c>
      <c r="D35" s="32">
        <v>420.98</v>
      </c>
      <c r="E35" s="16">
        <f t="shared" si="0"/>
        <v>315.73</v>
      </c>
      <c r="F35" s="33">
        <v>105.25</v>
      </c>
      <c r="G35" s="32"/>
      <c r="H35" s="13">
        <f t="shared" si="2"/>
        <v>522.56999999999994</v>
      </c>
      <c r="I35" s="2" t="s">
        <v>45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4">
        <v>45169</v>
      </c>
      <c r="C36" s="15" t="s">
        <v>18</v>
      </c>
      <c r="D36" s="32">
        <v>189.18</v>
      </c>
      <c r="E36" s="16">
        <f t="shared" si="0"/>
        <v>141.88</v>
      </c>
      <c r="F36" s="33">
        <v>47.3</v>
      </c>
      <c r="G36" s="32"/>
      <c r="H36" s="13">
        <f t="shared" si="2"/>
        <v>569.86999999999989</v>
      </c>
      <c r="I36" s="2" t="s">
        <v>45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4">
        <v>45169</v>
      </c>
      <c r="C37" s="15" t="s">
        <v>18</v>
      </c>
      <c r="D37" s="32">
        <v>11.5</v>
      </c>
      <c r="E37" s="16">
        <f t="shared" si="0"/>
        <v>8.620000000000001</v>
      </c>
      <c r="F37" s="33">
        <v>2.88</v>
      </c>
      <c r="G37" s="32"/>
      <c r="H37" s="13">
        <f t="shared" si="2"/>
        <v>572.74999999999989</v>
      </c>
      <c r="I37" s="2" t="s">
        <v>45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14">
        <v>45169</v>
      </c>
      <c r="C38" s="15" t="s">
        <v>18</v>
      </c>
      <c r="D38" s="32">
        <v>3014.85</v>
      </c>
      <c r="E38" s="16">
        <f t="shared" si="0"/>
        <v>2261.14</v>
      </c>
      <c r="F38" s="33">
        <v>753.71</v>
      </c>
      <c r="G38" s="32"/>
      <c r="H38" s="13">
        <f t="shared" si="2"/>
        <v>1326.46</v>
      </c>
      <c r="I38" s="2" t="s">
        <v>45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4">
        <v>45169</v>
      </c>
      <c r="C39" s="15" t="s">
        <v>18</v>
      </c>
      <c r="D39" s="32">
        <v>1045.99</v>
      </c>
      <c r="E39" s="16">
        <f t="shared" si="0"/>
        <v>784.49</v>
      </c>
      <c r="F39" s="33">
        <v>261.5</v>
      </c>
      <c r="G39" s="32"/>
      <c r="H39" s="13">
        <f t="shared" si="2"/>
        <v>1587.96</v>
      </c>
      <c r="I39" s="2" t="s">
        <v>45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9" t="s">
        <v>12</v>
      </c>
      <c r="C40" s="30"/>
      <c r="D40" s="31">
        <f t="shared" ref="D40:G40" si="4">SUM(D10:D39)</f>
        <v>169546.24000000005</v>
      </c>
      <c r="E40" s="31">
        <f t="shared" si="4"/>
        <v>127160.73000000001</v>
      </c>
      <c r="F40" s="31">
        <f t="shared" si="4"/>
        <v>42385.509999999987</v>
      </c>
      <c r="G40" s="31">
        <f t="shared" si="4"/>
        <v>40797.549999999988</v>
      </c>
      <c r="H40" s="13">
        <f>H39</f>
        <v>1587.96</v>
      </c>
      <c r="I40" s="2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56" t="s">
        <v>13</v>
      </c>
      <c r="C41" s="57"/>
      <c r="D41" s="57"/>
      <c r="E41" s="57"/>
      <c r="F41" s="57"/>
      <c r="G41" s="57"/>
      <c r="H41" s="5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68" t="s">
        <v>46</v>
      </c>
      <c r="C42" s="63"/>
      <c r="D42" s="63"/>
      <c r="E42" s="63"/>
      <c r="F42" s="63"/>
      <c r="G42" s="63"/>
      <c r="H42" s="6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67" t="s">
        <v>47</v>
      </c>
      <c r="C43" s="60"/>
      <c r="D43" s="60"/>
      <c r="E43" s="60"/>
      <c r="F43" s="60"/>
      <c r="G43" s="60"/>
      <c r="H43" s="6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41:H41"/>
    <mergeCell ref="B42:H42"/>
    <mergeCell ref="B43:H4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9.140625" customWidth="1"/>
    <col min="2" max="2" width="11.85546875" customWidth="1"/>
    <col min="3" max="5" width="1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5">
      <c r="A6" s="2"/>
      <c r="B6" s="2"/>
      <c r="C6" s="2"/>
      <c r="D6" s="2"/>
      <c r="E6" s="2"/>
      <c r="F6" s="2"/>
      <c r="G6" s="2"/>
      <c r="H6" s="6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"/>
      <c r="B7" s="51" t="s">
        <v>49</v>
      </c>
      <c r="C7" s="52"/>
      <c r="D7" s="52"/>
      <c r="E7" s="52"/>
      <c r="F7" s="52"/>
      <c r="G7" s="52"/>
      <c r="H7" s="5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7" t="s">
        <v>5</v>
      </c>
      <c r="C8" s="8" t="s">
        <v>6</v>
      </c>
      <c r="D8" s="9">
        <v>1</v>
      </c>
      <c r="E8" s="9">
        <v>0.75</v>
      </c>
      <c r="F8" s="10" t="s">
        <v>7</v>
      </c>
      <c r="G8" s="11" t="s">
        <v>8</v>
      </c>
      <c r="H8" s="12" t="s"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4" t="s">
        <v>50</v>
      </c>
      <c r="C9" s="55"/>
      <c r="D9" s="55"/>
      <c r="E9" s="55"/>
      <c r="F9" s="55"/>
      <c r="G9" s="55"/>
      <c r="H9" s="13">
        <v>1587.96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14">
        <v>45170</v>
      </c>
      <c r="C10" s="15" t="s">
        <v>11</v>
      </c>
      <c r="D10" s="16">
        <v>8126.62</v>
      </c>
      <c r="E10" s="16">
        <f t="shared" ref="E10:E41" si="0">D10-F10</f>
        <v>6095.04</v>
      </c>
      <c r="F10" s="16">
        <v>2031.58</v>
      </c>
      <c r="G10" s="16">
        <f t="shared" ref="G10:G29" si="1">F10</f>
        <v>2031.58</v>
      </c>
      <c r="H10" s="13">
        <f t="shared" ref="H10:H41" si="2">H9+F10-G10</f>
        <v>1587.96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14">
        <f t="shared" ref="B11:B13" si="3">B10+(MOD(B10,7)=6)*2+1</f>
        <v>45173</v>
      </c>
      <c r="C11" s="15" t="s">
        <v>11</v>
      </c>
      <c r="D11" s="16">
        <v>7557.41</v>
      </c>
      <c r="E11" s="16">
        <f t="shared" si="0"/>
        <v>5668.09</v>
      </c>
      <c r="F11" s="18">
        <v>1889.32</v>
      </c>
      <c r="G11" s="16">
        <f t="shared" si="1"/>
        <v>1889.32</v>
      </c>
      <c r="H11" s="13">
        <f t="shared" si="2"/>
        <v>1587.9599999999998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14">
        <f t="shared" si="3"/>
        <v>45174</v>
      </c>
      <c r="C12" s="15" t="s">
        <v>11</v>
      </c>
      <c r="D12" s="16">
        <v>7870.31</v>
      </c>
      <c r="E12" s="16">
        <f t="shared" si="0"/>
        <v>5902.7800000000007</v>
      </c>
      <c r="F12" s="18">
        <v>1967.53</v>
      </c>
      <c r="G12" s="16">
        <f t="shared" si="1"/>
        <v>1967.53</v>
      </c>
      <c r="H12" s="13">
        <f t="shared" si="2"/>
        <v>1587.9599999999998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14">
        <f t="shared" si="3"/>
        <v>45175</v>
      </c>
      <c r="C13" s="15" t="s">
        <v>11</v>
      </c>
      <c r="D13" s="16">
        <v>6089.05</v>
      </c>
      <c r="E13" s="16">
        <f t="shared" si="0"/>
        <v>4566.8500000000004</v>
      </c>
      <c r="F13" s="18">
        <v>1522.2</v>
      </c>
      <c r="G13" s="16">
        <f t="shared" si="1"/>
        <v>1522.2</v>
      </c>
      <c r="H13" s="13">
        <f t="shared" si="2"/>
        <v>1587.9599999999998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14">
        <v>45177</v>
      </c>
      <c r="C14" s="15" t="s">
        <v>11</v>
      </c>
      <c r="D14" s="16">
        <v>3783.19</v>
      </c>
      <c r="E14" s="16">
        <f t="shared" si="0"/>
        <v>2837.44</v>
      </c>
      <c r="F14" s="18">
        <v>945.75</v>
      </c>
      <c r="G14" s="16">
        <f t="shared" si="1"/>
        <v>945.75</v>
      </c>
      <c r="H14" s="13">
        <f t="shared" si="2"/>
        <v>1587.96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14">
        <f t="shared" ref="B15:B29" si="4">B14+(MOD(B14,7)=6)*2+1</f>
        <v>45180</v>
      </c>
      <c r="C15" s="15" t="s">
        <v>11</v>
      </c>
      <c r="D15" s="16">
        <v>1261.83</v>
      </c>
      <c r="E15" s="16">
        <f t="shared" si="0"/>
        <v>946.38999999999987</v>
      </c>
      <c r="F15" s="19">
        <v>315.44</v>
      </c>
      <c r="G15" s="16">
        <f t="shared" si="1"/>
        <v>315.44</v>
      </c>
      <c r="H15" s="13">
        <f t="shared" si="2"/>
        <v>1587.96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14">
        <f t="shared" si="4"/>
        <v>45181</v>
      </c>
      <c r="C16" s="15" t="s">
        <v>11</v>
      </c>
      <c r="D16" s="16">
        <v>11407.36</v>
      </c>
      <c r="E16" s="16">
        <f t="shared" si="0"/>
        <v>8555.630000000001</v>
      </c>
      <c r="F16" s="19">
        <v>2851.73</v>
      </c>
      <c r="G16" s="16">
        <f t="shared" si="1"/>
        <v>2851.73</v>
      </c>
      <c r="H16" s="13">
        <f t="shared" si="2"/>
        <v>1587.9600000000005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14">
        <f t="shared" si="4"/>
        <v>45182</v>
      </c>
      <c r="C17" s="15" t="s">
        <v>11</v>
      </c>
      <c r="D17" s="16">
        <v>9694.65</v>
      </c>
      <c r="E17" s="16">
        <f t="shared" si="0"/>
        <v>7271.03</v>
      </c>
      <c r="F17" s="19">
        <v>2423.62</v>
      </c>
      <c r="G17" s="16">
        <f t="shared" si="1"/>
        <v>2423.62</v>
      </c>
      <c r="H17" s="13">
        <f t="shared" si="2"/>
        <v>1587.9600000000005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14">
        <f t="shared" si="4"/>
        <v>45183</v>
      </c>
      <c r="C18" s="15" t="s">
        <v>11</v>
      </c>
      <c r="D18" s="16">
        <v>10537.97</v>
      </c>
      <c r="E18" s="16">
        <f t="shared" si="0"/>
        <v>7903.5</v>
      </c>
      <c r="F18" s="19">
        <v>2634.47</v>
      </c>
      <c r="G18" s="16">
        <f t="shared" si="1"/>
        <v>2634.47</v>
      </c>
      <c r="H18" s="13">
        <f t="shared" si="2"/>
        <v>1587.9600000000005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14">
        <f t="shared" si="4"/>
        <v>45184</v>
      </c>
      <c r="C19" s="15" t="s">
        <v>11</v>
      </c>
      <c r="D19" s="16">
        <v>3458.83</v>
      </c>
      <c r="E19" s="16">
        <f t="shared" si="0"/>
        <v>2594.15</v>
      </c>
      <c r="F19" s="19">
        <v>864.68</v>
      </c>
      <c r="G19" s="16">
        <f t="shared" si="1"/>
        <v>864.68</v>
      </c>
      <c r="H19" s="13">
        <f t="shared" si="2"/>
        <v>1587.9600000000005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14">
        <f t="shared" si="4"/>
        <v>45187</v>
      </c>
      <c r="C20" s="15" t="s">
        <v>11</v>
      </c>
      <c r="D20" s="16">
        <v>108312</v>
      </c>
      <c r="E20" s="16">
        <f t="shared" si="0"/>
        <v>81234.100000000006</v>
      </c>
      <c r="F20" s="19">
        <v>27077.9</v>
      </c>
      <c r="G20" s="16">
        <f t="shared" si="1"/>
        <v>27077.9</v>
      </c>
      <c r="H20" s="13">
        <f t="shared" si="2"/>
        <v>1587.9599999999991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14">
        <f t="shared" si="4"/>
        <v>45188</v>
      </c>
      <c r="C21" s="15" t="s">
        <v>11</v>
      </c>
      <c r="D21" s="16">
        <v>5275.9</v>
      </c>
      <c r="E21" s="16">
        <f t="shared" si="0"/>
        <v>3956.9699999999993</v>
      </c>
      <c r="F21" s="19">
        <v>1318.93</v>
      </c>
      <c r="G21" s="16">
        <f t="shared" si="1"/>
        <v>1318.93</v>
      </c>
      <c r="H21" s="13">
        <f t="shared" si="2"/>
        <v>1587.9599999999994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14">
        <f t="shared" si="4"/>
        <v>45189</v>
      </c>
      <c r="C22" s="15" t="s">
        <v>11</v>
      </c>
      <c r="D22" s="16">
        <v>4827.6400000000003</v>
      </c>
      <c r="E22" s="16">
        <f t="shared" si="0"/>
        <v>3620.7700000000004</v>
      </c>
      <c r="F22" s="19">
        <v>1206.8699999999999</v>
      </c>
      <c r="G22" s="16">
        <f t="shared" si="1"/>
        <v>1206.8699999999999</v>
      </c>
      <c r="H22" s="13">
        <f t="shared" si="2"/>
        <v>1587.9599999999991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4">
        <f t="shared" si="4"/>
        <v>45190</v>
      </c>
      <c r="C23" s="15" t="s">
        <v>11</v>
      </c>
      <c r="D23" s="16">
        <v>15835.31</v>
      </c>
      <c r="E23" s="16">
        <f t="shared" si="0"/>
        <v>11876.66</v>
      </c>
      <c r="F23" s="19">
        <v>3958.65</v>
      </c>
      <c r="G23" s="16">
        <f t="shared" si="1"/>
        <v>3958.65</v>
      </c>
      <c r="H23" s="13">
        <f t="shared" si="2"/>
        <v>1587.9599999999987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14">
        <f t="shared" si="4"/>
        <v>45191</v>
      </c>
      <c r="C24" s="15" t="s">
        <v>11</v>
      </c>
      <c r="D24" s="16">
        <v>3285.74</v>
      </c>
      <c r="E24" s="16">
        <f t="shared" si="0"/>
        <v>2464.33</v>
      </c>
      <c r="F24" s="19">
        <v>821.41</v>
      </c>
      <c r="G24" s="16">
        <f t="shared" si="1"/>
        <v>821.41</v>
      </c>
      <c r="H24" s="13">
        <f t="shared" si="2"/>
        <v>1587.9599999999987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4">
        <f t="shared" si="4"/>
        <v>45194</v>
      </c>
      <c r="C25" s="15" t="s">
        <v>11</v>
      </c>
      <c r="D25" s="16">
        <v>5273.93</v>
      </c>
      <c r="E25" s="16">
        <f t="shared" si="0"/>
        <v>3955.46</v>
      </c>
      <c r="F25" s="19">
        <v>1318.47</v>
      </c>
      <c r="G25" s="16">
        <f t="shared" si="1"/>
        <v>1318.47</v>
      </c>
      <c r="H25" s="13">
        <f t="shared" si="2"/>
        <v>1587.9599999999984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14">
        <f t="shared" si="4"/>
        <v>45195</v>
      </c>
      <c r="C26" s="15" t="s">
        <v>11</v>
      </c>
      <c r="D26" s="16">
        <v>3751.56</v>
      </c>
      <c r="E26" s="16">
        <f t="shared" si="0"/>
        <v>2813.68</v>
      </c>
      <c r="F26" s="19">
        <v>937.88</v>
      </c>
      <c r="G26" s="16">
        <f t="shared" si="1"/>
        <v>937.88</v>
      </c>
      <c r="H26" s="13">
        <f t="shared" si="2"/>
        <v>1587.9599999999982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14">
        <f t="shared" si="4"/>
        <v>45196</v>
      </c>
      <c r="C27" s="15" t="s">
        <v>11</v>
      </c>
      <c r="D27" s="16">
        <v>4197.8500000000004</v>
      </c>
      <c r="E27" s="16">
        <f t="shared" si="0"/>
        <v>3148.4000000000005</v>
      </c>
      <c r="F27" s="19">
        <v>1049.45</v>
      </c>
      <c r="G27" s="16">
        <f t="shared" si="1"/>
        <v>1049.45</v>
      </c>
      <c r="H27" s="13">
        <f t="shared" si="2"/>
        <v>1587.959999999998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14">
        <f t="shared" si="4"/>
        <v>45197</v>
      </c>
      <c r="C28" s="15" t="s">
        <v>11</v>
      </c>
      <c r="D28" s="16">
        <v>5647.23</v>
      </c>
      <c r="E28" s="16">
        <f t="shared" si="0"/>
        <v>4235.4399999999996</v>
      </c>
      <c r="F28" s="19">
        <v>1411.79</v>
      </c>
      <c r="G28" s="16">
        <f t="shared" si="1"/>
        <v>1411.79</v>
      </c>
      <c r="H28" s="13">
        <f t="shared" si="2"/>
        <v>1587.9599999999982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14">
        <f t="shared" si="4"/>
        <v>45198</v>
      </c>
      <c r="C29" s="15" t="s">
        <v>11</v>
      </c>
      <c r="D29" s="16">
        <v>5795.71</v>
      </c>
      <c r="E29" s="16">
        <f t="shared" si="0"/>
        <v>4346.8</v>
      </c>
      <c r="F29" s="19">
        <v>1448.91</v>
      </c>
      <c r="G29" s="16">
        <f t="shared" si="1"/>
        <v>1448.91</v>
      </c>
      <c r="H29" s="13">
        <f t="shared" si="2"/>
        <v>1587.959999999998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14">
        <v>45182</v>
      </c>
      <c r="C30" s="15" t="s">
        <v>18</v>
      </c>
      <c r="D30" s="16">
        <v>1354.23</v>
      </c>
      <c r="E30" s="16">
        <f t="shared" si="0"/>
        <v>1015.6700000000001</v>
      </c>
      <c r="F30" s="19">
        <v>338.56</v>
      </c>
      <c r="G30" s="16"/>
      <c r="H30" s="13">
        <f t="shared" si="2"/>
        <v>1926.5199999999979</v>
      </c>
      <c r="I30" s="2" t="s">
        <v>45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14">
        <v>45198</v>
      </c>
      <c r="C31" s="15" t="s">
        <v>18</v>
      </c>
      <c r="D31" s="16">
        <v>1169.02</v>
      </c>
      <c r="E31" s="16">
        <f t="shared" si="0"/>
        <v>876.76</v>
      </c>
      <c r="F31" s="19">
        <v>292.26</v>
      </c>
      <c r="G31" s="16"/>
      <c r="H31" s="13">
        <f t="shared" si="2"/>
        <v>2218.7799999999979</v>
      </c>
      <c r="I31" s="2" t="s">
        <v>45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14">
        <v>45198</v>
      </c>
      <c r="C32" s="15" t="s">
        <v>18</v>
      </c>
      <c r="D32" s="16">
        <v>54.05</v>
      </c>
      <c r="E32" s="16">
        <f t="shared" si="0"/>
        <v>40.54</v>
      </c>
      <c r="F32" s="19">
        <v>13.51</v>
      </c>
      <c r="G32" s="16"/>
      <c r="H32" s="13">
        <f t="shared" si="2"/>
        <v>2232.2899999999981</v>
      </c>
      <c r="I32" s="2" t="s">
        <v>45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14">
        <v>45198</v>
      </c>
      <c r="C33" s="15" t="s">
        <v>18</v>
      </c>
      <c r="D33" s="16">
        <v>843.7</v>
      </c>
      <c r="E33" s="16">
        <f t="shared" si="0"/>
        <v>632.77</v>
      </c>
      <c r="F33" s="19">
        <v>210.93</v>
      </c>
      <c r="G33" s="16"/>
      <c r="H33" s="13">
        <f t="shared" si="2"/>
        <v>2443.219999999998</v>
      </c>
      <c r="I33" s="2" t="s">
        <v>45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14">
        <v>45198</v>
      </c>
      <c r="C34" s="15" t="s">
        <v>18</v>
      </c>
      <c r="D34" s="32">
        <v>8251.4500000000007</v>
      </c>
      <c r="E34" s="16">
        <f t="shared" si="0"/>
        <v>6188.59</v>
      </c>
      <c r="F34" s="33">
        <v>2062.86</v>
      </c>
      <c r="G34" s="32"/>
      <c r="H34" s="13">
        <f t="shared" si="2"/>
        <v>4506.0799999999981</v>
      </c>
      <c r="I34" s="2" t="s">
        <v>45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4">
        <v>45198</v>
      </c>
      <c r="C35" s="15" t="s">
        <v>18</v>
      </c>
      <c r="D35" s="32">
        <v>79.510000000000005</v>
      </c>
      <c r="E35" s="16">
        <f t="shared" si="0"/>
        <v>59.63000000000001</v>
      </c>
      <c r="F35" s="33">
        <v>19.88</v>
      </c>
      <c r="G35" s="32"/>
      <c r="H35" s="13">
        <f t="shared" si="2"/>
        <v>4525.9599999999982</v>
      </c>
      <c r="I35" s="2" t="s">
        <v>45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4">
        <v>45198</v>
      </c>
      <c r="C36" s="15" t="s">
        <v>18</v>
      </c>
      <c r="D36" s="32">
        <v>2672.37</v>
      </c>
      <c r="E36" s="16">
        <f t="shared" si="0"/>
        <v>2004.2799999999997</v>
      </c>
      <c r="F36" s="33">
        <v>668.09</v>
      </c>
      <c r="G36" s="32"/>
      <c r="H36" s="13">
        <f t="shared" si="2"/>
        <v>5194.0499999999984</v>
      </c>
      <c r="I36" s="2" t="s">
        <v>45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4">
        <v>45198</v>
      </c>
      <c r="C37" s="15" t="s">
        <v>18</v>
      </c>
      <c r="D37" s="32">
        <v>664.97</v>
      </c>
      <c r="E37" s="16">
        <f t="shared" si="0"/>
        <v>498.73</v>
      </c>
      <c r="F37" s="33">
        <v>166.24</v>
      </c>
      <c r="G37" s="32"/>
      <c r="H37" s="13">
        <f t="shared" si="2"/>
        <v>5360.2899999999981</v>
      </c>
      <c r="I37" s="2" t="s">
        <v>45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14">
        <v>45198</v>
      </c>
      <c r="C38" s="15" t="s">
        <v>18</v>
      </c>
      <c r="D38" s="32">
        <v>120.7</v>
      </c>
      <c r="E38" s="16">
        <f t="shared" si="0"/>
        <v>90.52000000000001</v>
      </c>
      <c r="F38" s="33">
        <v>30.18</v>
      </c>
      <c r="G38" s="32"/>
      <c r="H38" s="13">
        <f t="shared" si="2"/>
        <v>5390.4699999999984</v>
      </c>
      <c r="I38" s="2" t="s">
        <v>45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4">
        <v>45198</v>
      </c>
      <c r="C39" s="15" t="s">
        <v>18</v>
      </c>
      <c r="D39" s="32">
        <v>78.02</v>
      </c>
      <c r="E39" s="16">
        <f t="shared" si="0"/>
        <v>58.519999999999996</v>
      </c>
      <c r="F39" s="33">
        <v>19.5</v>
      </c>
      <c r="G39" s="32"/>
      <c r="H39" s="13">
        <f t="shared" si="2"/>
        <v>5409.9699999999984</v>
      </c>
      <c r="I39" s="2" t="s">
        <v>45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14">
        <v>45198</v>
      </c>
      <c r="C40" s="15" t="s">
        <v>18</v>
      </c>
      <c r="D40" s="32">
        <v>1192.07</v>
      </c>
      <c r="E40" s="16">
        <f t="shared" si="0"/>
        <v>894.05</v>
      </c>
      <c r="F40" s="33">
        <v>298.02</v>
      </c>
      <c r="G40" s="32"/>
      <c r="H40" s="13">
        <f t="shared" si="2"/>
        <v>5707.989999999998</v>
      </c>
      <c r="I40" s="2" t="s">
        <v>45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14">
        <v>45198</v>
      </c>
      <c r="C41" s="15" t="s">
        <v>18</v>
      </c>
      <c r="D41" s="32">
        <v>1108.99</v>
      </c>
      <c r="E41" s="16">
        <f t="shared" si="0"/>
        <v>831.74</v>
      </c>
      <c r="F41" s="33">
        <v>277.25</v>
      </c>
      <c r="G41" s="32"/>
      <c r="H41" s="13">
        <f t="shared" si="2"/>
        <v>5985.239999999998</v>
      </c>
      <c r="I41" s="2" t="s">
        <v>45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9" t="s">
        <v>12</v>
      </c>
      <c r="C42" s="30"/>
      <c r="D42" s="31">
        <f t="shared" ref="D42:G42" si="5">SUM(D10:D41)</f>
        <v>249579.17</v>
      </c>
      <c r="E42" s="31">
        <f t="shared" si="5"/>
        <v>187185.30999999994</v>
      </c>
      <c r="F42" s="31">
        <f t="shared" si="5"/>
        <v>62393.86</v>
      </c>
      <c r="G42" s="31">
        <f t="shared" si="5"/>
        <v>57996.580000000009</v>
      </c>
      <c r="H42" s="13">
        <f>H41</f>
        <v>5985.239999999998</v>
      </c>
      <c r="I42" s="25" t="s">
        <v>45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69" t="s">
        <v>13</v>
      </c>
      <c r="C43" s="57"/>
      <c r="D43" s="57"/>
      <c r="E43" s="57"/>
      <c r="F43" s="57"/>
      <c r="G43" s="57"/>
      <c r="H43" s="5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70" t="s">
        <v>51</v>
      </c>
      <c r="C44" s="63"/>
      <c r="D44" s="63"/>
      <c r="E44" s="63"/>
      <c r="F44" s="63"/>
      <c r="G44" s="63"/>
      <c r="H44" s="6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71" t="s">
        <v>47</v>
      </c>
      <c r="C45" s="60"/>
      <c r="D45" s="60"/>
      <c r="E45" s="60"/>
      <c r="F45" s="60"/>
      <c r="G45" s="60"/>
      <c r="H45" s="6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7:H7"/>
    <mergeCell ref="B9:G9"/>
    <mergeCell ref="B43:H43"/>
    <mergeCell ref="B44:H44"/>
    <mergeCell ref="B45:H4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12</vt:i4>
      </vt:variant>
    </vt:vector>
  </HeadingPairs>
  <TitlesOfParts>
    <vt:vector size="37" baseType="lpstr">
      <vt:lpstr>01-2023</vt:lpstr>
      <vt:lpstr>02-2023</vt:lpstr>
      <vt:lpstr>03-2023</vt:lpstr>
      <vt:lpstr>04-2023</vt:lpstr>
      <vt:lpstr>05-2023</vt:lpstr>
      <vt:lpstr>06-2023</vt:lpstr>
      <vt:lpstr>07-2023</vt:lpstr>
      <vt:lpstr>08-2023</vt:lpstr>
      <vt:lpstr>09-2023</vt:lpstr>
      <vt:lpstr>10-2023</vt:lpstr>
      <vt:lpstr>11-2023</vt:lpstr>
      <vt:lpstr>12-2023</vt:lpstr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'01-2024'!Area_de_impressao</vt:lpstr>
      <vt:lpstr>'01-2025'!Area_de_impressao</vt:lpstr>
      <vt:lpstr>'03-2024'!Area_de_impressao</vt:lpstr>
      <vt:lpstr>'04-2024'!Area_de_impressao</vt:lpstr>
      <vt:lpstr>'05-2024'!Area_de_impressao</vt:lpstr>
      <vt:lpstr>'06-2024'!Area_de_impressao</vt:lpstr>
      <vt:lpstr>'07-2024'!Area_de_impressao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2025-02-14T12:31:15Z</cp:lastPrinted>
  <dcterms:created xsi:type="dcterms:W3CDTF">2012-01-17T12:10:04Z</dcterms:created>
  <dcterms:modified xsi:type="dcterms:W3CDTF">2025-02-18T19:05:15Z</dcterms:modified>
</cp:coreProperties>
</file>